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ILE SKRIPSI\Artikel\"/>
    </mc:Choice>
  </mc:AlternateContent>
  <xr:revisionPtr revIDLastSave="0" documentId="13_ncr:1_{D54A7B99-4D35-4B76-A6BA-8024AD6D2A58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RWL" sheetId="4" r:id="rId1"/>
    <sheet name="JSI" sheetId="2" r:id="rId2"/>
    <sheet name="JSA" sheetId="3" r:id="rId3"/>
    <sheet name="PERBAIKAN" sheetId="5" r:id="rId4"/>
  </sheets>
  <definedNames>
    <definedName name="_GoBack" localSheetId="1">JSI!#REF!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" l="1"/>
  <c r="E16" i="2"/>
  <c r="F16" i="2"/>
  <c r="G16" i="2"/>
  <c r="H16" i="2"/>
  <c r="C16" i="2"/>
  <c r="P49" i="5"/>
  <c r="P6" i="5"/>
  <c r="R26" i="5"/>
  <c r="F5" i="5"/>
  <c r="R5" i="5"/>
  <c r="R6" i="5"/>
  <c r="P26" i="5"/>
  <c r="O26" i="5"/>
  <c r="F26" i="5"/>
  <c r="Q26" i="5" s="1"/>
  <c r="R25" i="5"/>
  <c r="P25" i="5"/>
  <c r="O25" i="5"/>
  <c r="F25" i="5"/>
  <c r="Q25" i="5" s="1"/>
  <c r="R24" i="5"/>
  <c r="P24" i="5"/>
  <c r="O24" i="5"/>
  <c r="F24" i="5"/>
  <c r="Q24" i="5" s="1"/>
  <c r="U24" i="5" s="1"/>
  <c r="Q47" i="5" s="1"/>
  <c r="S47" i="5" s="1"/>
  <c r="R23" i="5"/>
  <c r="Q23" i="5"/>
  <c r="P23" i="5"/>
  <c r="O23" i="5"/>
  <c r="F23" i="5"/>
  <c r="R22" i="5"/>
  <c r="P22" i="5"/>
  <c r="O22" i="5"/>
  <c r="F22" i="5"/>
  <c r="Q22" i="5" s="1"/>
  <c r="R21" i="5"/>
  <c r="P21" i="5"/>
  <c r="O21" i="5"/>
  <c r="F21" i="5"/>
  <c r="Q21" i="5" s="1"/>
  <c r="R20" i="5"/>
  <c r="P20" i="5"/>
  <c r="O20" i="5"/>
  <c r="F20" i="5"/>
  <c r="Q20" i="5" s="1"/>
  <c r="R19" i="5"/>
  <c r="P19" i="5"/>
  <c r="O19" i="5"/>
  <c r="F19" i="5"/>
  <c r="Q19" i="5" s="1"/>
  <c r="R18" i="5"/>
  <c r="P18" i="5"/>
  <c r="O18" i="5"/>
  <c r="F18" i="5"/>
  <c r="Q18" i="5" s="1"/>
  <c r="R17" i="5"/>
  <c r="P17" i="5"/>
  <c r="O17" i="5"/>
  <c r="F17" i="5"/>
  <c r="Q17" i="5" s="1"/>
  <c r="R16" i="5"/>
  <c r="P16" i="5"/>
  <c r="O16" i="5"/>
  <c r="F16" i="5"/>
  <c r="Q16" i="5" s="1"/>
  <c r="R15" i="5"/>
  <c r="P15" i="5"/>
  <c r="O15" i="5"/>
  <c r="F15" i="5"/>
  <c r="Q15" i="5" s="1"/>
  <c r="R14" i="5"/>
  <c r="P14" i="5"/>
  <c r="O14" i="5"/>
  <c r="F14" i="5"/>
  <c r="Q14" i="5" s="1"/>
  <c r="R13" i="5"/>
  <c r="P13" i="5"/>
  <c r="O13" i="5"/>
  <c r="F13" i="5"/>
  <c r="Q13" i="5" s="1"/>
  <c r="R12" i="5"/>
  <c r="P12" i="5"/>
  <c r="O12" i="5"/>
  <c r="F12" i="5"/>
  <c r="Q12" i="5" s="1"/>
  <c r="R11" i="5"/>
  <c r="P11" i="5"/>
  <c r="O11" i="5"/>
  <c r="F11" i="5"/>
  <c r="Q11" i="5" s="1"/>
  <c r="R10" i="5"/>
  <c r="P10" i="5"/>
  <c r="O10" i="5"/>
  <c r="F10" i="5"/>
  <c r="Q10" i="5" s="1"/>
  <c r="R9" i="5"/>
  <c r="P9" i="5"/>
  <c r="O9" i="5"/>
  <c r="F9" i="5"/>
  <c r="Q9" i="5" s="1"/>
  <c r="R8" i="5"/>
  <c r="P8" i="5"/>
  <c r="O8" i="5"/>
  <c r="F8" i="5"/>
  <c r="Q8" i="5" s="1"/>
  <c r="R7" i="5"/>
  <c r="P7" i="5"/>
  <c r="O7" i="5"/>
  <c r="F7" i="5"/>
  <c r="Q7" i="5" s="1"/>
  <c r="O6" i="5"/>
  <c r="F6" i="5"/>
  <c r="Q6" i="5" s="1"/>
  <c r="P5" i="5"/>
  <c r="O5" i="5"/>
  <c r="Q5" i="5"/>
  <c r="U8" i="5" l="1"/>
  <c r="Q39" i="5" s="1"/>
  <c r="S39" i="5" s="1"/>
  <c r="U21" i="5"/>
  <c r="P46" i="5" s="1"/>
  <c r="R46" i="5" s="1"/>
  <c r="U17" i="5"/>
  <c r="P44" i="5" s="1"/>
  <c r="R44" i="5" s="1"/>
  <c r="U13" i="5"/>
  <c r="P42" i="5" s="1"/>
  <c r="R42" i="5" s="1"/>
  <c r="U9" i="5"/>
  <c r="P40" i="5" s="1"/>
  <c r="R40" i="5" s="1"/>
  <c r="U7" i="5"/>
  <c r="P39" i="5" s="1"/>
  <c r="R39" i="5" s="1"/>
  <c r="U5" i="5"/>
  <c r="P38" i="5" s="1"/>
  <c r="R38" i="5" s="1"/>
  <c r="U23" i="5"/>
  <c r="P47" i="5" s="1"/>
  <c r="R47" i="5" s="1"/>
  <c r="U22" i="5"/>
  <c r="Q46" i="5" s="1"/>
  <c r="S46" i="5" s="1"/>
  <c r="U20" i="5"/>
  <c r="Q45" i="5" s="1"/>
  <c r="S45" i="5" s="1"/>
  <c r="U19" i="5"/>
  <c r="P45" i="5" s="1"/>
  <c r="R45" i="5" s="1"/>
  <c r="U16" i="5"/>
  <c r="Q43" i="5" s="1"/>
  <c r="S43" i="5" s="1"/>
  <c r="U15" i="5"/>
  <c r="P43" i="5" s="1"/>
  <c r="R43" i="5" s="1"/>
  <c r="U14" i="5"/>
  <c r="Q42" i="5" s="1"/>
  <c r="S42" i="5" s="1"/>
  <c r="U11" i="5"/>
  <c r="P41" i="5" s="1"/>
  <c r="R41" i="5" s="1"/>
  <c r="U12" i="5"/>
  <c r="Q41" i="5" s="1"/>
  <c r="S41" i="5" s="1"/>
  <c r="U6" i="5"/>
  <c r="Q38" i="5" s="1"/>
  <c r="S38" i="5" s="1"/>
  <c r="U25" i="5"/>
  <c r="P48" i="5" s="1"/>
  <c r="R48" i="5" s="1"/>
  <c r="U18" i="5"/>
  <c r="Q44" i="5" s="1"/>
  <c r="S44" i="5" s="1"/>
  <c r="U26" i="5"/>
  <c r="Q48" i="5" s="1"/>
  <c r="S48" i="5" s="1"/>
  <c r="U10" i="5"/>
  <c r="Q40" i="5" s="1"/>
  <c r="S40" i="5" s="1"/>
  <c r="F5" i="4"/>
  <c r="F6" i="4"/>
  <c r="H29" i="2"/>
  <c r="R49" i="5" l="1"/>
  <c r="Q49" i="5"/>
  <c r="S49" i="5"/>
  <c r="I5" i="2"/>
  <c r="I6" i="2"/>
  <c r="I7" i="2"/>
  <c r="I8" i="2"/>
  <c r="I9" i="2"/>
  <c r="I10" i="2"/>
  <c r="I11" i="2"/>
  <c r="I12" i="2"/>
  <c r="I13" i="2"/>
  <c r="I14" i="2"/>
  <c r="I15" i="2"/>
  <c r="H6" i="2"/>
  <c r="H7" i="2"/>
  <c r="H8" i="2"/>
  <c r="H9" i="2"/>
  <c r="H10" i="2"/>
  <c r="H11" i="2"/>
  <c r="H12" i="2"/>
  <c r="H13" i="2"/>
  <c r="H14" i="2"/>
  <c r="H15" i="2"/>
  <c r="H5" i="2"/>
  <c r="I16" i="2" l="1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5" i="4"/>
  <c r="Q25" i="4"/>
  <c r="Q6" i="4"/>
  <c r="P26" i="4"/>
  <c r="P25" i="4"/>
  <c r="P23" i="4"/>
  <c r="P24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O5" i="4"/>
  <c r="F24" i="4"/>
  <c r="Q24" i="4" s="1"/>
  <c r="F26" i="4"/>
  <c r="Q26" i="4" s="1"/>
  <c r="F25" i="4"/>
  <c r="F23" i="4"/>
  <c r="Q23" i="4" s="1"/>
  <c r="F22" i="4"/>
  <c r="Q22" i="4" s="1"/>
  <c r="F21" i="4"/>
  <c r="Q21" i="4" s="1"/>
  <c r="F20" i="4"/>
  <c r="Q20" i="4" s="1"/>
  <c r="F19" i="4"/>
  <c r="Q19" i="4" s="1"/>
  <c r="F18" i="4"/>
  <c r="Q18" i="4" s="1"/>
  <c r="F17" i="4"/>
  <c r="Q17" i="4" s="1"/>
  <c r="F16" i="4"/>
  <c r="Q16" i="4" s="1"/>
  <c r="F15" i="4"/>
  <c r="Q15" i="4" s="1"/>
  <c r="F14" i="4"/>
  <c r="Q14" i="4" s="1"/>
  <c r="U14" i="4" s="1"/>
  <c r="Q42" i="4" s="1"/>
  <c r="S42" i="4" s="1"/>
  <c r="F13" i="4"/>
  <c r="Q13" i="4" s="1"/>
  <c r="F12" i="4"/>
  <c r="Q12" i="4" s="1"/>
  <c r="F11" i="4"/>
  <c r="Q11" i="4" s="1"/>
  <c r="F10" i="4"/>
  <c r="Q10" i="4" s="1"/>
  <c r="F9" i="4"/>
  <c r="Q9" i="4" s="1"/>
  <c r="F8" i="4"/>
  <c r="Q8" i="4" s="1"/>
  <c r="F7" i="4"/>
  <c r="Q7" i="4" s="1"/>
  <c r="Q5" i="4"/>
  <c r="U6" i="4" l="1"/>
  <c r="Q38" i="4" s="1"/>
  <c r="S38" i="4" s="1"/>
  <c r="U15" i="4"/>
  <c r="P43" i="4" s="1"/>
  <c r="R43" i="4" s="1"/>
  <c r="U5" i="4"/>
  <c r="P38" i="4" s="1"/>
  <c r="R38" i="4" s="1"/>
  <c r="U8" i="4"/>
  <c r="Q39" i="4" s="1"/>
  <c r="S39" i="4" s="1"/>
  <c r="U16" i="4"/>
  <c r="Q43" i="4" s="1"/>
  <c r="S43" i="4" s="1"/>
  <c r="U22" i="4"/>
  <c r="Q46" i="4" s="1"/>
  <c r="S46" i="4" s="1"/>
  <c r="U24" i="4"/>
  <c r="Q47" i="4" s="1"/>
  <c r="S47" i="4" s="1"/>
  <c r="U23" i="4"/>
  <c r="P47" i="4" s="1"/>
  <c r="R47" i="4" s="1"/>
  <c r="U7" i="4"/>
  <c r="P39" i="4" s="1"/>
  <c r="R39" i="4" s="1"/>
  <c r="U19" i="4"/>
  <c r="P45" i="4" s="1"/>
  <c r="R45" i="4" s="1"/>
  <c r="U11" i="4"/>
  <c r="P41" i="4" s="1"/>
  <c r="R41" i="4" s="1"/>
  <c r="U26" i="4"/>
  <c r="Q48" i="4" s="1"/>
  <c r="S48" i="4" s="1"/>
  <c r="U18" i="4"/>
  <c r="Q44" i="4" s="1"/>
  <c r="S44" i="4" s="1"/>
  <c r="U10" i="4"/>
  <c r="Q40" i="4" s="1"/>
  <c r="S40" i="4" s="1"/>
  <c r="U25" i="4"/>
  <c r="P48" i="4" s="1"/>
  <c r="R48" i="4" s="1"/>
  <c r="U21" i="4"/>
  <c r="P46" i="4" s="1"/>
  <c r="R46" i="4" s="1"/>
  <c r="U17" i="4"/>
  <c r="P44" i="4" s="1"/>
  <c r="R44" i="4" s="1"/>
  <c r="U13" i="4"/>
  <c r="P42" i="4" s="1"/>
  <c r="R42" i="4" s="1"/>
  <c r="U9" i="4"/>
  <c r="P40" i="4" s="1"/>
  <c r="R40" i="4" s="1"/>
  <c r="U20" i="4"/>
  <c r="Q45" i="4" s="1"/>
  <c r="S45" i="4" s="1"/>
  <c r="U12" i="4"/>
  <c r="Q41" i="4" s="1"/>
  <c r="S41" i="4" s="1"/>
  <c r="P50" i="4" l="1"/>
  <c r="S50" i="4"/>
  <c r="Q50" i="4"/>
  <c r="R50" i="4"/>
</calcChain>
</file>

<file path=xl/sharedStrings.xml><?xml version="1.0" encoding="utf-8"?>
<sst xmlns="http://schemas.openxmlformats.org/spreadsheetml/2006/main" count="403" uniqueCount="125">
  <si>
    <t>Operator</t>
  </si>
  <si>
    <t>H</t>
  </si>
  <si>
    <t>V</t>
  </si>
  <si>
    <t>D</t>
  </si>
  <si>
    <t>F</t>
  </si>
  <si>
    <t>A</t>
  </si>
  <si>
    <t>C</t>
  </si>
  <si>
    <t>HM</t>
  </si>
  <si>
    <t>VM</t>
  </si>
  <si>
    <t>DM</t>
  </si>
  <si>
    <t>AM</t>
  </si>
  <si>
    <t>FM</t>
  </si>
  <si>
    <t>CM</t>
  </si>
  <si>
    <t>Posisi</t>
  </si>
  <si>
    <t>Origin</t>
  </si>
  <si>
    <t>Destination</t>
  </si>
  <si>
    <t>HASIL PENGALI</t>
  </si>
  <si>
    <t>Beban Angkat (kg)</t>
  </si>
  <si>
    <t>Nilai RWL</t>
  </si>
  <si>
    <t>Nilai LI</t>
  </si>
  <si>
    <t xml:space="preserve">Tabel Hasil Pengukuran Variabel RWL </t>
  </si>
  <si>
    <t>Tabel Hasil Pengolahan Faktor Pengali</t>
  </si>
  <si>
    <t xml:space="preserve">Tabel Hasil Perhitungan Nilai RWL Dan LI </t>
  </si>
  <si>
    <t>1. Intensitas Penggunaan Tenaga (Intesity of Exertion)</t>
  </si>
  <si>
    <t>Tingkatan</t>
  </si>
  <si>
    <t>Intesity of Exertion (IE)</t>
  </si>
  <si>
    <t>Duration of Exertion (DE)</t>
  </si>
  <si>
    <t>Effort per Minute (EM)</t>
  </si>
  <si>
    <t>Hand/Wrist Posture (HWP)</t>
  </si>
  <si>
    <t>Speed Of Work (SW)</t>
  </si>
  <si>
    <t>Duration Task Per Day (DD)</t>
  </si>
  <si>
    <t>Exposure Data</t>
  </si>
  <si>
    <t>Multipliers</t>
  </si>
  <si>
    <t>Skor JSI</t>
  </si>
  <si>
    <t>IE x DE x EM x HWP x SW x DO</t>
  </si>
  <si>
    <t>Hasil Analisa Risiko Dengan Metode JSA</t>
  </si>
  <si>
    <t>No</t>
  </si>
  <si>
    <t>Pekerjaan</t>
  </si>
  <si>
    <t>Uraian Pekerjaan</t>
  </si>
  <si>
    <t>Potensi Bahaya</t>
  </si>
  <si>
    <t>Konsekuensi</t>
  </si>
  <si>
    <t>Penilaian Risiko</t>
  </si>
  <si>
    <t>L</t>
  </si>
  <si>
    <t>Level Risiko</t>
  </si>
  <si>
    <t>Rekomendasi</t>
  </si>
  <si>
    <t>Pemindahan Rak Produk Menggunakan Crane Hoist</t>
  </si>
  <si>
    <t>Bongkar Muat</t>
  </si>
  <si>
    <t>Pengecekan Quantity</t>
  </si>
  <si>
    <t>Penutupan Truk dengan Terpal</t>
  </si>
  <si>
    <t>1. Mengaitkan tali crane hoist ke rak profil</t>
  </si>
  <si>
    <t>2. Memindahkan  rak menggunakan crane hoist ke area loading</t>
  </si>
  <si>
    <t>1. Mengambil produk dari rak</t>
  </si>
  <si>
    <t>2. Mengangkat produk untuk dibawa ke atas truk</t>
  </si>
  <si>
    <t>3. Meletakkan produk di atas truk</t>
  </si>
  <si>
    <t>1. Melakukan scan barkode</t>
  </si>
  <si>
    <t>1. Mengikat produk di atas truk</t>
  </si>
  <si>
    <t>b. Tertipa rak produk</t>
  </si>
  <si>
    <t>c. Terjatuh saat naik</t>
  </si>
  <si>
    <t>a. Tangan terjepit produk</t>
  </si>
  <si>
    <t>c. Rak produk menabrak pekerja lain</t>
  </si>
  <si>
    <t>b. Kaki tertimpa produk</t>
  </si>
  <si>
    <t>a. Kaki tertimpa produk</t>
  </si>
  <si>
    <t>b. Tersandung</t>
  </si>
  <si>
    <t>a. Terjatuh dari tangga</t>
  </si>
  <si>
    <t>a. Jatuh dari atas truk</t>
  </si>
  <si>
    <t>2. Menutup trus dengan terpal</t>
  </si>
  <si>
    <t>a. Tangan terjepit pengait crane</t>
  </si>
  <si>
    <t>Patah tulang, gagar otak</t>
  </si>
  <si>
    <t>Memar, patah tulang, gagar otak</t>
  </si>
  <si>
    <t>Patah tulang, gagar otak, kematian</t>
  </si>
  <si>
    <t>Luka gores pada tangan/jari, memar</t>
  </si>
  <si>
    <t>Luka gores pada tangan/kaki, memar</t>
  </si>
  <si>
    <t>Memar, cedera ringan</t>
  </si>
  <si>
    <t>Memar jari kaki, cedera ringan</t>
  </si>
  <si>
    <t>E</t>
  </si>
  <si>
    <t>Cedera ringan, memar</t>
  </si>
  <si>
    <t>Low</t>
  </si>
  <si>
    <t>High</t>
  </si>
  <si>
    <t>Extreme High</t>
  </si>
  <si>
    <t>Penggunaan APD (sarung tangan)</t>
  </si>
  <si>
    <t>a. Seling crane hoist terlepas/putus</t>
  </si>
  <si>
    <t>Melakukan pemerikasaan dan perawatan terjadwal</t>
  </si>
  <si>
    <t>Penggunaan APD (helm, safety shoes), yellow line</t>
  </si>
  <si>
    <t>Penggunaan APD (sarung tangan, helm, safety shoes)</t>
  </si>
  <si>
    <t>Penggunaan APD (sarung tangan, helm, safety shoes), pelatihan operator</t>
  </si>
  <si>
    <t>Penggunaan APD (safety shoes)</t>
  </si>
  <si>
    <t>Penggunaan APD (sarung tangan, safety shoes)</t>
  </si>
  <si>
    <t>Penggunaan APD (helm, safety shoes)</t>
  </si>
  <si>
    <t>Penggunaan APD (helm), Pemberlakuan SOP</t>
  </si>
  <si>
    <t>b. Tertipa rak produk akibat seling crane terlepas/putus</t>
  </si>
  <si>
    <t>Peraturan penggunaan APD (sarung tangan, helm, safety shoes), pelatihan SOP untuk operator</t>
  </si>
  <si>
    <t>0.82 + 4.5/D</t>
  </si>
  <si>
    <t>25/H</t>
  </si>
  <si>
    <t>1-0.0032A</t>
  </si>
  <si>
    <t>LC</t>
  </si>
  <si>
    <t>Tabel FM</t>
  </si>
  <si>
    <t>Tabel CM</t>
  </si>
  <si>
    <t>Tinggi Badan</t>
  </si>
  <si>
    <t>Berat Badan</t>
  </si>
  <si>
    <t>Vdes-Vori</t>
  </si>
  <si>
    <t xml:space="preserve">5-7 jam perhari </t>
  </si>
  <si>
    <t>1-(0.003(V-75))</t>
  </si>
  <si>
    <t>2 kali/menit</t>
  </si>
  <si>
    <t>Poor</t>
  </si>
  <si>
    <t>Rata-rata</t>
  </si>
  <si>
    <t>Denyut Nadi/Jantung (menit)</t>
  </si>
  <si>
    <t>Umur (Tahun)</t>
  </si>
  <si>
    <t>Denyut Nadi Maksimum (mmHg)</t>
  </si>
  <si>
    <t>Heart Rate (Pulse/Menit) (mmHg)</t>
  </si>
  <si>
    <t>Perhitungan Kecepatan Denyut Nadi (HR Reserve = Denyut Nadi Maks – Umur)</t>
  </si>
  <si>
    <t>Perhitungan %Cardiovaculair</t>
  </si>
  <si>
    <t>%Cardiovasculair</t>
  </si>
  <si>
    <t>DN Kerja (mmHg)</t>
  </si>
  <si>
    <t>DN Istirahat (mmHg)</t>
  </si>
  <si>
    <t>DN Normal (mmHg)</t>
  </si>
  <si>
    <t>Klasifikasi Cardiovasculair</t>
  </si>
  <si>
    <t>Diperlukan Perbaikan</t>
  </si>
  <si>
    <t>Tidak Terjadi Kesalahan</t>
  </si>
  <si>
    <t>RATA RATA</t>
  </si>
  <si>
    <t>Fair</t>
  </si>
  <si>
    <t>8 jam</t>
  </si>
  <si>
    <t>Pengolahan Skor JSI Multiplier</t>
  </si>
  <si>
    <t>Cukup Berat</t>
  </si>
  <si>
    <t>Sumber : Putra (2020)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</si>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</sst>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rgb="FFFF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5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2" fontId="4" fillId="9" borderId="0" xfId="0" applyNumberFormat="1" applyFont="1" applyFill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1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171450</xdr:colOff>
      <xdr:row>12</xdr:row>
      <xdr:rowOff>57150</xdr:rowOff>
    </xdr:from>
    <xdr:to>
      <xdr:col>10</xdr:col>
      <xdr:colOff>333375</xdr:colOff>
      <xdr:row>17</xdr:row>
      <xdr:rowOff>123825</xdr:rowOff>
    </xdr:to>
    <xdr:sp macro="" textlink="">
      <xdr:nvSpPr>
        <xdr:cNvPr id="4" name="Right Arrow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381625" y="2000250"/>
          <a:ext cx="638175" cy="876300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100013</xdr:colOff>
      <xdr:row>28</xdr:row>
      <xdr:rowOff>119066</xdr:rowOff>
    </xdr:from>
    <xdr:to>
      <xdr:col>16</xdr:col>
      <xdr:colOff>366713</xdr:colOff>
      <xdr:row>32</xdr:row>
      <xdr:rowOff>109541</xdr:rowOff>
    </xdr:to>
    <xdr:sp macro="" textlink="">
      <xdr:nvSpPr>
        <xdr:cNvPr id="5" name="Right Arrow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5400000">
          <a:off x="9134475" y="4648204"/>
          <a:ext cx="638175" cy="971550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4</xdr:col>
      <xdr:colOff>190500</xdr:colOff>
      <xdr:row>28</xdr:row>
      <xdr:rowOff>19049</xdr:rowOff>
    </xdr:from>
    <xdr:to>
      <xdr:col>9</xdr:col>
      <xdr:colOff>457200</xdr:colOff>
      <xdr:row>47</xdr:row>
      <xdr:rowOff>57150</xdr:rowOff>
    </xdr:to>
    <xdr:pic>
      <xdr:nvPicPr>
        <xdr:cNvPr id="6" name="Picture 5" descr="C:\Users\DRAFTER_03\Downloads\WhatsApp Image 2023-06-19 at 10.35.32.jpe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2675" y="4714874"/>
          <a:ext cx="3314700" cy="3114676"/>
        </a:xfrm>
        <a:prstGeom prst="rect">
          <a:avLst/>
        </a:prstGeom>
        <a:noFill/>
        <a:ln w="12700">
          <a:solidFill>
            <a:schemeClr val="tx1"/>
          </a:solidFill>
        </a:ln>
      </xdr:spPr>
    </xdr:pic>
    <xdr:clientData/>
  </xdr:twoCellAnchor>
  <xdr:twoCellAnchor>
    <xdr:from>
      <xdr:col>8</xdr:col>
      <xdr:colOff>123825</xdr:colOff>
      <xdr:row>33</xdr:row>
      <xdr:rowOff>95249</xdr:rowOff>
    </xdr:from>
    <xdr:to>
      <xdr:col>9</xdr:col>
      <xdr:colOff>432289</xdr:colOff>
      <xdr:row>34</xdr:row>
      <xdr:rowOff>95249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717806" y="5575787"/>
          <a:ext cx="916598" cy="16119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4</xdr:col>
      <xdr:colOff>190499</xdr:colOff>
      <xdr:row>48</xdr:row>
      <xdr:rowOff>133350</xdr:rowOff>
    </xdr:from>
    <xdr:to>
      <xdr:col>10</xdr:col>
      <xdr:colOff>40004</xdr:colOff>
      <xdr:row>54</xdr:row>
      <xdr:rowOff>76200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52674" y="8067675"/>
          <a:ext cx="3373755" cy="914400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>
    <xdr:from>
      <xdr:col>6</xdr:col>
      <xdr:colOff>466725</xdr:colOff>
      <xdr:row>53</xdr:row>
      <xdr:rowOff>38100</xdr:rowOff>
    </xdr:from>
    <xdr:to>
      <xdr:col>9</xdr:col>
      <xdr:colOff>209550</xdr:colOff>
      <xdr:row>54</xdr:row>
      <xdr:rowOff>76200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48100" y="8782050"/>
          <a:ext cx="1571625" cy="2000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790575</xdr:colOff>
      <xdr:row>18</xdr:row>
      <xdr:rowOff>0</xdr:rowOff>
    </xdr:from>
    <xdr:to>
      <xdr:col>9</xdr:col>
      <xdr:colOff>1399710</xdr:colOff>
      <xdr:row>21</xdr:row>
      <xdr:rowOff>104701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53125" y="3829050"/>
          <a:ext cx="3723810" cy="590476"/>
        </a:xfrm>
        <a:prstGeom prst="rect">
          <a:avLst/>
        </a:prstGeom>
        <a:ln w="19050">
          <a:solidFill>
            <a:srgbClr val="FF0000"/>
          </a:solidFill>
        </a:ln>
      </xdr:spPr>
    </xdr:pic>
    <xdr:clientData/>
  </xdr:twoCellAnchor>
  <xdr:twoCellAnchor>
    <xdr:from>
      <xdr:col>8</xdr:col>
      <xdr:colOff>342900</xdr:colOff>
      <xdr:row>16</xdr:row>
      <xdr:rowOff>558800</xdr:rowOff>
    </xdr:from>
    <xdr:to>
      <xdr:col>8</xdr:col>
      <xdr:colOff>742950</xdr:colOff>
      <xdr:row>17</xdr:row>
      <xdr:rowOff>136944</xdr:rowOff>
    </xdr:to>
    <xdr:sp macro="" textlink="">
      <xdr:nvSpPr>
        <xdr:cNvPr id="6" name="Down Arrow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8216900" y="3200400"/>
          <a:ext cx="400050" cy="238544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104775</xdr:colOff>
      <xdr:row>7</xdr:row>
      <xdr:rowOff>104775</xdr:rowOff>
    </xdr:from>
    <xdr:to>
      <xdr:col>10</xdr:col>
      <xdr:colOff>533400</xdr:colOff>
      <xdr:row>8</xdr:row>
      <xdr:rowOff>155160</xdr:rowOff>
    </xdr:to>
    <xdr:sp macro="" textlink="">
      <xdr:nvSpPr>
        <xdr:cNvPr id="7" name="Right Arrow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0306050" y="1238250"/>
          <a:ext cx="428625" cy="21231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11</xdr:col>
      <xdr:colOff>0</xdr:colOff>
      <xdr:row>3</xdr:row>
      <xdr:rowOff>19051</xdr:rowOff>
    </xdr:from>
    <xdr:to>
      <xdr:col>15</xdr:col>
      <xdr:colOff>685801</xdr:colOff>
      <xdr:row>12</xdr:row>
      <xdr:rowOff>123826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814" r="1778" b="4639"/>
        <a:stretch/>
      </xdr:blipFill>
      <xdr:spPr>
        <a:xfrm>
          <a:off x="10810875" y="504826"/>
          <a:ext cx="3552826" cy="1562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66675</xdr:colOff>
      <xdr:row>2</xdr:row>
      <xdr:rowOff>104775</xdr:rowOff>
    </xdr:from>
    <xdr:to>
      <xdr:col>18</xdr:col>
      <xdr:colOff>456618</xdr:colOff>
      <xdr:row>6</xdr:row>
      <xdr:rowOff>399867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67875" y="428625"/>
          <a:ext cx="4657143" cy="1466667"/>
        </a:xfrm>
        <a:prstGeom prst="rect">
          <a:avLst/>
        </a:prstGeom>
        <a:ln w="12700">
          <a:solidFill>
            <a:sysClr val="windowText" lastClr="000000"/>
          </a:solidFill>
        </a:ln>
      </xdr:spPr>
    </xdr:pic>
    <xdr:clientData/>
  </xdr:twoCellAnchor>
  <xdr:twoCellAnchor editAs="oneCell">
    <xdr:from>
      <xdr:col>11</xdr:col>
      <xdr:colOff>95250</xdr:colOff>
      <xdr:row>8</xdr:row>
      <xdr:rowOff>47625</xdr:rowOff>
    </xdr:from>
    <xdr:to>
      <xdr:col>18</xdr:col>
      <xdr:colOff>494717</xdr:colOff>
      <xdr:row>14</xdr:row>
      <xdr:rowOff>323512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96450" y="2152650"/>
          <a:ext cx="4666667" cy="2704762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 editAs="oneCell">
    <xdr:from>
      <xdr:col>10</xdr:col>
      <xdr:colOff>412750</xdr:colOff>
      <xdr:row>15</xdr:row>
      <xdr:rowOff>273050</xdr:rowOff>
    </xdr:from>
    <xdr:to>
      <xdr:col>18</xdr:col>
      <xdr:colOff>151803</xdr:colOff>
      <xdr:row>33</xdr:row>
      <xdr:rowOff>139399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34350" y="5467350"/>
          <a:ext cx="4869853" cy="34985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171450</xdr:colOff>
      <xdr:row>12</xdr:row>
      <xdr:rowOff>57150</xdr:rowOff>
    </xdr:from>
    <xdr:to>
      <xdr:col>10</xdr:col>
      <xdr:colOff>333375</xdr:colOff>
      <xdr:row>17</xdr:row>
      <xdr:rowOff>123825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381625" y="2000250"/>
          <a:ext cx="638175" cy="876300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100013</xdr:colOff>
      <xdr:row>28</xdr:row>
      <xdr:rowOff>14291</xdr:rowOff>
    </xdr:from>
    <xdr:to>
      <xdr:col>16</xdr:col>
      <xdr:colOff>366713</xdr:colOff>
      <xdr:row>32</xdr:row>
      <xdr:rowOff>4766</xdr:rowOff>
    </xdr:to>
    <xdr:sp macro="" textlink="">
      <xdr:nvSpPr>
        <xdr:cNvPr id="3" name="Right Arrow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 rot="5400000">
          <a:off x="9177338" y="4662491"/>
          <a:ext cx="638175" cy="1057275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4</xdr:col>
      <xdr:colOff>190500</xdr:colOff>
      <xdr:row>28</xdr:row>
      <xdr:rowOff>19049</xdr:rowOff>
    </xdr:from>
    <xdr:to>
      <xdr:col>9</xdr:col>
      <xdr:colOff>457200</xdr:colOff>
      <xdr:row>50</xdr:row>
      <xdr:rowOff>104775</xdr:rowOff>
    </xdr:to>
    <xdr:pic>
      <xdr:nvPicPr>
        <xdr:cNvPr id="4" name="Picture 3" descr="C:\Users\DRAFTER_03\Downloads\WhatsApp Image 2023-06-19 at 10.35.32.jpe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2675" y="4876799"/>
          <a:ext cx="3314700" cy="3114676"/>
        </a:xfrm>
        <a:prstGeom prst="rect">
          <a:avLst/>
        </a:prstGeom>
        <a:noFill/>
        <a:ln w="12700">
          <a:solidFill>
            <a:schemeClr val="tx1"/>
          </a:solidFill>
        </a:ln>
      </xdr:spPr>
    </xdr:pic>
    <xdr:clientData/>
  </xdr:twoCellAnchor>
  <xdr:twoCellAnchor>
    <xdr:from>
      <xdr:col>8</xdr:col>
      <xdr:colOff>114300</xdr:colOff>
      <xdr:row>34</xdr:row>
      <xdr:rowOff>95249</xdr:rowOff>
    </xdr:from>
    <xdr:to>
      <xdr:col>9</xdr:col>
      <xdr:colOff>422764</xdr:colOff>
      <xdr:row>35</xdr:row>
      <xdr:rowOff>95249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4714875" y="5924549"/>
          <a:ext cx="918064" cy="1619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4</xdr:col>
      <xdr:colOff>66674</xdr:colOff>
      <xdr:row>51</xdr:row>
      <xdr:rowOff>123825</xdr:rowOff>
    </xdr:from>
    <xdr:to>
      <xdr:col>10</xdr:col>
      <xdr:colOff>49529</xdr:colOff>
      <xdr:row>58</xdr:row>
      <xdr:rowOff>66675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28849" y="8705850"/>
          <a:ext cx="3507105" cy="1085850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>
    <xdr:from>
      <xdr:col>6</xdr:col>
      <xdr:colOff>428625</xdr:colOff>
      <xdr:row>57</xdr:row>
      <xdr:rowOff>19050</xdr:rowOff>
    </xdr:from>
    <xdr:to>
      <xdr:col>9</xdr:col>
      <xdr:colOff>171450</xdr:colOff>
      <xdr:row>58</xdr:row>
      <xdr:rowOff>57150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3810000" y="9572625"/>
          <a:ext cx="1571625" cy="2000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3:U50"/>
  <sheetViews>
    <sheetView topLeftCell="A28" zoomScale="90" zoomScaleNormal="90" workbookViewId="0">
      <selection activeCell="Q53" sqref="Q53"/>
    </sheetView>
  </sheetViews>
  <sheetFormatPr defaultColWidth="9.1796875" defaultRowHeight="13" x14ac:dyDescent="0.35"/>
  <cols>
    <col min="1" max="1" width="2.81640625" style="3" customWidth="1"/>
    <col min="2" max="2" width="9.1796875" style="2"/>
    <col min="3" max="3" width="11.26953125" style="2" customWidth="1"/>
    <col min="4" max="9" width="9.1796875" style="2"/>
    <col min="10" max="11" width="7.1796875" style="2" customWidth="1"/>
    <col min="12" max="12" width="9.1796875" style="2"/>
    <col min="13" max="13" width="10.26953125" style="2" customWidth="1"/>
    <col min="14" max="15" width="10.54296875" style="2" customWidth="1"/>
    <col min="16" max="16" width="11.81640625" style="2" customWidth="1"/>
    <col min="17" max="20" width="10.54296875" style="2" customWidth="1"/>
    <col min="21" max="21" width="15.453125" style="2" customWidth="1"/>
    <col min="22" max="23" width="9.1796875" style="2"/>
    <col min="24" max="24" width="13.453125" style="2" customWidth="1"/>
    <col min="25" max="25" width="12" style="2" customWidth="1"/>
    <col min="26" max="16384" width="9.1796875" style="2"/>
  </cols>
  <sheetData>
    <row r="3" spans="1:21" x14ac:dyDescent="0.35">
      <c r="A3" s="33"/>
      <c r="B3" s="4" t="s">
        <v>20</v>
      </c>
      <c r="L3" s="4" t="s">
        <v>21</v>
      </c>
    </row>
    <row r="4" spans="1:21" x14ac:dyDescent="0.35">
      <c r="A4" s="33"/>
      <c r="B4" s="8" t="s">
        <v>0</v>
      </c>
      <c r="C4" s="8" t="s">
        <v>13</v>
      </c>
      <c r="D4" s="8" t="s">
        <v>1</v>
      </c>
      <c r="E4" s="8" t="s">
        <v>2</v>
      </c>
      <c r="F4" s="8" t="s">
        <v>3</v>
      </c>
      <c r="G4" s="8" t="s">
        <v>5</v>
      </c>
      <c r="H4" s="8" t="s">
        <v>4</v>
      </c>
      <c r="I4" s="8" t="s">
        <v>6</v>
      </c>
      <c r="L4" s="8" t="s">
        <v>0</v>
      </c>
      <c r="M4" s="8" t="s">
        <v>13</v>
      </c>
      <c r="N4" s="8" t="s">
        <v>94</v>
      </c>
      <c r="O4" s="8" t="s">
        <v>7</v>
      </c>
      <c r="P4" s="8" t="s">
        <v>8</v>
      </c>
      <c r="Q4" s="8" t="s">
        <v>9</v>
      </c>
      <c r="R4" s="8" t="s">
        <v>10</v>
      </c>
      <c r="S4" s="8" t="s">
        <v>11</v>
      </c>
      <c r="T4" s="8" t="s">
        <v>12</v>
      </c>
      <c r="U4" s="8" t="s">
        <v>16</v>
      </c>
    </row>
    <row r="5" spans="1:21" x14ac:dyDescent="0.35">
      <c r="A5" s="33"/>
      <c r="B5" s="47">
        <v>1</v>
      </c>
      <c r="C5" s="7" t="s">
        <v>14</v>
      </c>
      <c r="D5" s="7">
        <v>25</v>
      </c>
      <c r="E5" s="7">
        <v>50</v>
      </c>
      <c r="F5" s="7">
        <f>E6-E5</f>
        <v>101</v>
      </c>
      <c r="G5" s="7">
        <v>45</v>
      </c>
      <c r="H5" s="7" t="s">
        <v>102</v>
      </c>
      <c r="I5" s="17" t="s">
        <v>103</v>
      </c>
      <c r="L5" s="47">
        <v>1</v>
      </c>
      <c r="M5" s="7" t="s">
        <v>14</v>
      </c>
      <c r="N5" s="7">
        <v>23</v>
      </c>
      <c r="O5" s="17">
        <f>25/D5</f>
        <v>1</v>
      </c>
      <c r="P5" s="17">
        <f t="shared" ref="P5:P26" si="0">1-(0.003*(E5-75))</f>
        <v>1.075</v>
      </c>
      <c r="Q5" s="17">
        <f t="shared" ref="Q5:Q16" si="1">0.82+(4.5/F5)</f>
        <v>0.86455445544554455</v>
      </c>
      <c r="R5" s="17">
        <f>1-(0.0032*G5)</f>
        <v>0.85599999999999998</v>
      </c>
      <c r="S5" s="7">
        <v>0.65</v>
      </c>
      <c r="T5" s="17">
        <v>0.9</v>
      </c>
      <c r="U5" s="17">
        <f>N5*O5*P5*Q5*R5*S5*T5</f>
        <v>10.704300298217822</v>
      </c>
    </row>
    <row r="6" spans="1:21" x14ac:dyDescent="0.35">
      <c r="A6" s="33"/>
      <c r="B6" s="47"/>
      <c r="C6" s="6" t="s">
        <v>15</v>
      </c>
      <c r="D6" s="6">
        <v>17</v>
      </c>
      <c r="E6" s="6">
        <v>151</v>
      </c>
      <c r="F6" s="6">
        <f>E6-E5</f>
        <v>101</v>
      </c>
      <c r="G6" s="6">
        <v>0</v>
      </c>
      <c r="H6" s="6" t="s">
        <v>102</v>
      </c>
      <c r="I6" s="18" t="s">
        <v>103</v>
      </c>
      <c r="L6" s="47"/>
      <c r="M6" s="6" t="s">
        <v>15</v>
      </c>
      <c r="N6" s="6">
        <v>23</v>
      </c>
      <c r="O6" s="18">
        <f t="shared" ref="O6:O26" si="2">25/D6</f>
        <v>1.4705882352941178</v>
      </c>
      <c r="P6" s="18">
        <f t="shared" si="0"/>
        <v>0.77200000000000002</v>
      </c>
      <c r="Q6" s="18">
        <f t="shared" si="1"/>
        <v>0.86455445544554455</v>
      </c>
      <c r="R6" s="18">
        <f t="shared" ref="R6:R26" si="3">1-(0.0032*G6)</f>
        <v>1</v>
      </c>
      <c r="S6" s="6">
        <v>0.65</v>
      </c>
      <c r="T6" s="18">
        <v>0.9</v>
      </c>
      <c r="U6" s="18">
        <f t="shared" ref="U6:U26" si="4">N6*O6*P6*Q6*R6*S6*T6</f>
        <v>13.206399871869541</v>
      </c>
    </row>
    <row r="7" spans="1:21" x14ac:dyDescent="0.35">
      <c r="A7" s="33"/>
      <c r="B7" s="47">
        <v>2</v>
      </c>
      <c r="C7" s="7" t="s">
        <v>14</v>
      </c>
      <c r="D7" s="7">
        <v>27</v>
      </c>
      <c r="E7" s="7">
        <v>50</v>
      </c>
      <c r="F7" s="7">
        <f>E8-E7</f>
        <v>103</v>
      </c>
      <c r="G7" s="7">
        <v>45</v>
      </c>
      <c r="H7" s="7" t="s">
        <v>102</v>
      </c>
      <c r="I7" s="17" t="s">
        <v>103</v>
      </c>
      <c r="L7" s="47">
        <v>2</v>
      </c>
      <c r="M7" s="7" t="s">
        <v>14</v>
      </c>
      <c r="N7" s="7">
        <v>23</v>
      </c>
      <c r="O7" s="17">
        <f t="shared" si="2"/>
        <v>0.92592592592592593</v>
      </c>
      <c r="P7" s="17">
        <f t="shared" si="0"/>
        <v>1.075</v>
      </c>
      <c r="Q7" s="17">
        <f t="shared" si="1"/>
        <v>0.86368932038834945</v>
      </c>
      <c r="R7" s="17">
        <f t="shared" si="3"/>
        <v>0.85599999999999998</v>
      </c>
      <c r="S7" s="7">
        <v>0.65</v>
      </c>
      <c r="T7" s="17">
        <v>0.9</v>
      </c>
      <c r="U7" s="17">
        <f t="shared" si="4"/>
        <v>9.9014711197410996</v>
      </c>
    </row>
    <row r="8" spans="1:21" x14ac:dyDescent="0.35">
      <c r="A8" s="33"/>
      <c r="B8" s="47"/>
      <c r="C8" s="6" t="s">
        <v>15</v>
      </c>
      <c r="D8" s="6">
        <v>15</v>
      </c>
      <c r="E8" s="6">
        <v>153</v>
      </c>
      <c r="F8" s="6">
        <f>E8-E7</f>
        <v>103</v>
      </c>
      <c r="G8" s="6">
        <v>0</v>
      </c>
      <c r="H8" s="6" t="s">
        <v>102</v>
      </c>
      <c r="I8" s="18" t="s">
        <v>103</v>
      </c>
      <c r="L8" s="47"/>
      <c r="M8" s="6" t="s">
        <v>15</v>
      </c>
      <c r="N8" s="6">
        <v>23</v>
      </c>
      <c r="O8" s="18">
        <f t="shared" si="2"/>
        <v>1.6666666666666667</v>
      </c>
      <c r="P8" s="18">
        <f t="shared" si="0"/>
        <v>0.76600000000000001</v>
      </c>
      <c r="Q8" s="18">
        <f t="shared" si="1"/>
        <v>0.86368932038834945</v>
      </c>
      <c r="R8" s="18">
        <f t="shared" si="3"/>
        <v>1</v>
      </c>
      <c r="S8" s="6">
        <v>0.65</v>
      </c>
      <c r="T8" s="18">
        <v>0.9</v>
      </c>
      <c r="U8" s="18">
        <f t="shared" si="4"/>
        <v>14.836066485436895</v>
      </c>
    </row>
    <row r="9" spans="1:21" x14ac:dyDescent="0.35">
      <c r="A9" s="33"/>
      <c r="B9" s="47">
        <v>3</v>
      </c>
      <c r="C9" s="7" t="s">
        <v>14</v>
      </c>
      <c r="D9" s="7">
        <v>23</v>
      </c>
      <c r="E9" s="7">
        <v>50</v>
      </c>
      <c r="F9" s="7">
        <f>E10-E9</f>
        <v>96</v>
      </c>
      <c r="G9" s="7">
        <v>45</v>
      </c>
      <c r="H9" s="7" t="s">
        <v>102</v>
      </c>
      <c r="I9" s="17" t="s">
        <v>103</v>
      </c>
      <c r="L9" s="47">
        <v>3</v>
      </c>
      <c r="M9" s="7" t="s">
        <v>14</v>
      </c>
      <c r="N9" s="7">
        <v>23</v>
      </c>
      <c r="O9" s="17">
        <f t="shared" si="2"/>
        <v>1.0869565217391304</v>
      </c>
      <c r="P9" s="17">
        <f t="shared" si="0"/>
        <v>1.075</v>
      </c>
      <c r="Q9" s="17">
        <f t="shared" si="1"/>
        <v>0.86687499999999995</v>
      </c>
      <c r="R9" s="17">
        <f t="shared" si="3"/>
        <v>0.85599999999999998</v>
      </c>
      <c r="S9" s="7">
        <v>0.65</v>
      </c>
      <c r="T9" s="17">
        <v>0.9</v>
      </c>
      <c r="U9" s="17">
        <f t="shared" si="4"/>
        <v>11.666338734375</v>
      </c>
    </row>
    <row r="10" spans="1:21" x14ac:dyDescent="0.35">
      <c r="A10" s="33"/>
      <c r="B10" s="47"/>
      <c r="C10" s="6" t="s">
        <v>15</v>
      </c>
      <c r="D10" s="6">
        <v>13</v>
      </c>
      <c r="E10" s="6">
        <v>146</v>
      </c>
      <c r="F10" s="6">
        <f>E10-E9</f>
        <v>96</v>
      </c>
      <c r="G10" s="6">
        <v>0</v>
      </c>
      <c r="H10" s="6" t="s">
        <v>102</v>
      </c>
      <c r="I10" s="18" t="s">
        <v>103</v>
      </c>
      <c r="L10" s="47"/>
      <c r="M10" s="6" t="s">
        <v>15</v>
      </c>
      <c r="N10" s="6">
        <v>23</v>
      </c>
      <c r="O10" s="18">
        <f t="shared" si="2"/>
        <v>1.9230769230769231</v>
      </c>
      <c r="P10" s="18">
        <f t="shared" si="0"/>
        <v>0.78700000000000003</v>
      </c>
      <c r="Q10" s="18">
        <f t="shared" si="1"/>
        <v>0.86687499999999995</v>
      </c>
      <c r="R10" s="18">
        <f t="shared" si="3"/>
        <v>1</v>
      </c>
      <c r="S10" s="6">
        <v>0.65</v>
      </c>
      <c r="T10" s="18">
        <v>0.9</v>
      </c>
      <c r="U10" s="18">
        <f t="shared" si="4"/>
        <v>17.652717421875003</v>
      </c>
    </row>
    <row r="11" spans="1:21" x14ac:dyDescent="0.35">
      <c r="A11" s="33"/>
      <c r="B11" s="47">
        <v>4</v>
      </c>
      <c r="C11" s="7" t="s">
        <v>14</v>
      </c>
      <c r="D11" s="7">
        <v>27</v>
      </c>
      <c r="E11" s="7">
        <v>50</v>
      </c>
      <c r="F11" s="7">
        <f>E12-E11</f>
        <v>103</v>
      </c>
      <c r="G11" s="7">
        <v>45</v>
      </c>
      <c r="H11" s="7" t="s">
        <v>102</v>
      </c>
      <c r="I11" s="17" t="s">
        <v>103</v>
      </c>
      <c r="L11" s="47">
        <v>4</v>
      </c>
      <c r="M11" s="7" t="s">
        <v>14</v>
      </c>
      <c r="N11" s="7">
        <v>23</v>
      </c>
      <c r="O11" s="17">
        <f t="shared" si="2"/>
        <v>0.92592592592592593</v>
      </c>
      <c r="P11" s="17">
        <f t="shared" si="0"/>
        <v>1.075</v>
      </c>
      <c r="Q11" s="17">
        <f t="shared" si="1"/>
        <v>0.86368932038834945</v>
      </c>
      <c r="R11" s="17">
        <f t="shared" si="3"/>
        <v>0.85599999999999998</v>
      </c>
      <c r="S11" s="7">
        <v>0.65</v>
      </c>
      <c r="T11" s="17">
        <v>0.9</v>
      </c>
      <c r="U11" s="17">
        <f t="shared" si="4"/>
        <v>9.9014711197410996</v>
      </c>
    </row>
    <row r="12" spans="1:21" x14ac:dyDescent="0.35">
      <c r="A12" s="33"/>
      <c r="B12" s="47"/>
      <c r="C12" s="6" t="s">
        <v>15</v>
      </c>
      <c r="D12" s="6">
        <v>15</v>
      </c>
      <c r="E12" s="6">
        <v>153</v>
      </c>
      <c r="F12" s="6">
        <f>E12-E11</f>
        <v>103</v>
      </c>
      <c r="G12" s="6">
        <v>0</v>
      </c>
      <c r="H12" s="6" t="s">
        <v>102</v>
      </c>
      <c r="I12" s="18" t="s">
        <v>103</v>
      </c>
      <c r="L12" s="47"/>
      <c r="M12" s="6" t="s">
        <v>15</v>
      </c>
      <c r="N12" s="6">
        <v>23</v>
      </c>
      <c r="O12" s="18">
        <f t="shared" si="2"/>
        <v>1.6666666666666667</v>
      </c>
      <c r="P12" s="18">
        <f t="shared" si="0"/>
        <v>0.76600000000000001</v>
      </c>
      <c r="Q12" s="18">
        <f t="shared" si="1"/>
        <v>0.86368932038834945</v>
      </c>
      <c r="R12" s="18">
        <f t="shared" si="3"/>
        <v>1</v>
      </c>
      <c r="S12" s="6">
        <v>0.65</v>
      </c>
      <c r="T12" s="18">
        <v>0.9</v>
      </c>
      <c r="U12" s="18">
        <f t="shared" si="4"/>
        <v>14.836066485436895</v>
      </c>
    </row>
    <row r="13" spans="1:21" x14ac:dyDescent="0.35">
      <c r="A13" s="33"/>
      <c r="B13" s="47">
        <v>5</v>
      </c>
      <c r="C13" s="7" t="s">
        <v>14</v>
      </c>
      <c r="D13" s="7">
        <v>25</v>
      </c>
      <c r="E13" s="7">
        <v>50</v>
      </c>
      <c r="F13" s="7">
        <f>E14-E13</f>
        <v>100</v>
      </c>
      <c r="G13" s="7">
        <v>45</v>
      </c>
      <c r="H13" s="7" t="s">
        <v>102</v>
      </c>
      <c r="I13" s="17" t="s">
        <v>103</v>
      </c>
      <c r="L13" s="47">
        <v>5</v>
      </c>
      <c r="M13" s="7" t="s">
        <v>14</v>
      </c>
      <c r="N13" s="7">
        <v>23</v>
      </c>
      <c r="O13" s="17">
        <f t="shared" si="2"/>
        <v>1</v>
      </c>
      <c r="P13" s="17">
        <f t="shared" si="0"/>
        <v>1.075</v>
      </c>
      <c r="Q13" s="17">
        <f t="shared" si="1"/>
        <v>0.86499999999999999</v>
      </c>
      <c r="R13" s="17">
        <f t="shared" si="3"/>
        <v>0.85599999999999998</v>
      </c>
      <c r="S13" s="7">
        <v>0.65</v>
      </c>
      <c r="T13" s="17">
        <v>0.9</v>
      </c>
      <c r="U13" s="17">
        <f t="shared" si="4"/>
        <v>10.709816714999999</v>
      </c>
    </row>
    <row r="14" spans="1:21" x14ac:dyDescent="0.35">
      <c r="A14" s="33"/>
      <c r="B14" s="47"/>
      <c r="C14" s="6" t="s">
        <v>15</v>
      </c>
      <c r="D14" s="6">
        <v>15</v>
      </c>
      <c r="E14" s="6">
        <v>150</v>
      </c>
      <c r="F14" s="6">
        <f>E14-E13</f>
        <v>100</v>
      </c>
      <c r="G14" s="6">
        <v>0</v>
      </c>
      <c r="H14" s="6" t="s">
        <v>102</v>
      </c>
      <c r="I14" s="18" t="s">
        <v>103</v>
      </c>
      <c r="L14" s="47"/>
      <c r="M14" s="6" t="s">
        <v>15</v>
      </c>
      <c r="N14" s="6">
        <v>23</v>
      </c>
      <c r="O14" s="18">
        <f t="shared" si="2"/>
        <v>1.6666666666666667</v>
      </c>
      <c r="P14" s="18">
        <f t="shared" si="0"/>
        <v>0.77500000000000002</v>
      </c>
      <c r="Q14" s="18">
        <f t="shared" si="1"/>
        <v>0.86499999999999999</v>
      </c>
      <c r="R14" s="18">
        <f t="shared" si="3"/>
        <v>1</v>
      </c>
      <c r="S14" s="6">
        <v>0.65</v>
      </c>
      <c r="T14" s="18">
        <v>0.9</v>
      </c>
      <c r="U14" s="18">
        <f t="shared" si="4"/>
        <v>15.033159375</v>
      </c>
    </row>
    <row r="15" spans="1:21" x14ac:dyDescent="0.35">
      <c r="A15" s="33"/>
      <c r="B15" s="47">
        <v>6</v>
      </c>
      <c r="C15" s="7" t="s">
        <v>14</v>
      </c>
      <c r="D15" s="7">
        <v>27</v>
      </c>
      <c r="E15" s="7">
        <v>50</v>
      </c>
      <c r="F15" s="7">
        <f>E16-E15</f>
        <v>103</v>
      </c>
      <c r="G15" s="7">
        <v>45</v>
      </c>
      <c r="H15" s="7" t="s">
        <v>102</v>
      </c>
      <c r="I15" s="17" t="s">
        <v>103</v>
      </c>
      <c r="L15" s="47">
        <v>6</v>
      </c>
      <c r="M15" s="7" t="s">
        <v>14</v>
      </c>
      <c r="N15" s="7">
        <v>23</v>
      </c>
      <c r="O15" s="17">
        <f t="shared" si="2"/>
        <v>0.92592592592592593</v>
      </c>
      <c r="P15" s="17">
        <f t="shared" si="0"/>
        <v>1.075</v>
      </c>
      <c r="Q15" s="17">
        <f t="shared" si="1"/>
        <v>0.86368932038834945</v>
      </c>
      <c r="R15" s="17">
        <f t="shared" si="3"/>
        <v>0.85599999999999998</v>
      </c>
      <c r="S15" s="7">
        <v>0.65</v>
      </c>
      <c r="T15" s="17">
        <v>0.9</v>
      </c>
      <c r="U15" s="17">
        <f t="shared" si="4"/>
        <v>9.9014711197410996</v>
      </c>
    </row>
    <row r="16" spans="1:21" x14ac:dyDescent="0.35">
      <c r="A16" s="33"/>
      <c r="B16" s="47"/>
      <c r="C16" s="6" t="s">
        <v>15</v>
      </c>
      <c r="D16" s="6">
        <v>16</v>
      </c>
      <c r="E16" s="6">
        <v>153</v>
      </c>
      <c r="F16" s="6">
        <f>E16-E15</f>
        <v>103</v>
      </c>
      <c r="G16" s="6">
        <v>0</v>
      </c>
      <c r="H16" s="6" t="s">
        <v>102</v>
      </c>
      <c r="I16" s="18" t="s">
        <v>103</v>
      </c>
      <c r="L16" s="47"/>
      <c r="M16" s="6" t="s">
        <v>15</v>
      </c>
      <c r="N16" s="6">
        <v>23</v>
      </c>
      <c r="O16" s="18">
        <f t="shared" si="2"/>
        <v>1.5625</v>
      </c>
      <c r="P16" s="18">
        <f t="shared" si="0"/>
        <v>0.76600000000000001</v>
      </c>
      <c r="Q16" s="18">
        <f t="shared" si="1"/>
        <v>0.86368932038834945</v>
      </c>
      <c r="R16" s="18">
        <f t="shared" si="3"/>
        <v>1</v>
      </c>
      <c r="S16" s="6">
        <v>0.65</v>
      </c>
      <c r="T16" s="18">
        <v>0.9</v>
      </c>
      <c r="U16" s="18">
        <f t="shared" si="4"/>
        <v>13.908812330097089</v>
      </c>
    </row>
    <row r="17" spans="1:21" x14ac:dyDescent="0.35">
      <c r="B17" s="47">
        <v>7</v>
      </c>
      <c r="C17" s="7" t="s">
        <v>14</v>
      </c>
      <c r="D17" s="7">
        <v>23</v>
      </c>
      <c r="E17" s="7">
        <v>50</v>
      </c>
      <c r="F17" s="7">
        <f>E18-E17</f>
        <v>99</v>
      </c>
      <c r="G17" s="7">
        <v>45</v>
      </c>
      <c r="H17" s="7" t="s">
        <v>102</v>
      </c>
      <c r="I17" s="17" t="s">
        <v>103</v>
      </c>
      <c r="L17" s="47">
        <v>7</v>
      </c>
      <c r="M17" s="7" t="s">
        <v>14</v>
      </c>
      <c r="N17" s="7">
        <v>23</v>
      </c>
      <c r="O17" s="17">
        <f t="shared" si="2"/>
        <v>1.0869565217391304</v>
      </c>
      <c r="P17" s="17">
        <f t="shared" si="0"/>
        <v>1.075</v>
      </c>
      <c r="Q17" s="17">
        <f t="shared" ref="Q17:Q26" si="5">0.82+(4.5/F17)</f>
        <v>0.86545454545454537</v>
      </c>
      <c r="R17" s="17">
        <f t="shared" si="3"/>
        <v>0.85599999999999998</v>
      </c>
      <c r="S17" s="7">
        <v>0.65</v>
      </c>
      <c r="T17" s="17">
        <v>0.9</v>
      </c>
      <c r="U17" s="17">
        <f t="shared" si="4"/>
        <v>11.647222363636363</v>
      </c>
    </row>
    <row r="18" spans="1:21" x14ac:dyDescent="0.35">
      <c r="B18" s="47"/>
      <c r="C18" s="6" t="s">
        <v>15</v>
      </c>
      <c r="D18" s="6">
        <v>14</v>
      </c>
      <c r="E18" s="6">
        <v>149</v>
      </c>
      <c r="F18" s="6">
        <f>E18-E17</f>
        <v>99</v>
      </c>
      <c r="G18" s="6">
        <v>0</v>
      </c>
      <c r="H18" s="6" t="s">
        <v>102</v>
      </c>
      <c r="I18" s="18" t="s">
        <v>103</v>
      </c>
      <c r="L18" s="47"/>
      <c r="M18" s="6" t="s">
        <v>15</v>
      </c>
      <c r="N18" s="6">
        <v>23</v>
      </c>
      <c r="O18" s="18">
        <f t="shared" si="2"/>
        <v>1.7857142857142858</v>
      </c>
      <c r="P18" s="18">
        <f t="shared" si="0"/>
        <v>0.77800000000000002</v>
      </c>
      <c r="Q18" s="18">
        <f t="shared" si="5"/>
        <v>0.86545454545454537</v>
      </c>
      <c r="R18" s="18">
        <f t="shared" si="3"/>
        <v>1</v>
      </c>
      <c r="S18" s="6">
        <v>0.65</v>
      </c>
      <c r="T18" s="18">
        <v>0.9</v>
      </c>
      <c r="U18" s="18">
        <f t="shared" si="4"/>
        <v>16.177802727272731</v>
      </c>
    </row>
    <row r="19" spans="1:21" x14ac:dyDescent="0.35">
      <c r="B19" s="47">
        <v>8</v>
      </c>
      <c r="C19" s="7" t="s">
        <v>14</v>
      </c>
      <c r="D19" s="7">
        <v>24</v>
      </c>
      <c r="E19" s="7">
        <v>50</v>
      </c>
      <c r="F19" s="7">
        <f>E20-E19</f>
        <v>101</v>
      </c>
      <c r="G19" s="7">
        <v>45</v>
      </c>
      <c r="H19" s="7" t="s">
        <v>102</v>
      </c>
      <c r="I19" s="17" t="s">
        <v>103</v>
      </c>
      <c r="L19" s="47">
        <v>8</v>
      </c>
      <c r="M19" s="7" t="s">
        <v>14</v>
      </c>
      <c r="N19" s="7">
        <v>23</v>
      </c>
      <c r="O19" s="17">
        <f t="shared" si="2"/>
        <v>1.0416666666666667</v>
      </c>
      <c r="P19" s="17">
        <f t="shared" si="0"/>
        <v>1.075</v>
      </c>
      <c r="Q19" s="17">
        <f t="shared" si="5"/>
        <v>0.86455445544554455</v>
      </c>
      <c r="R19" s="17">
        <f t="shared" si="3"/>
        <v>0.85599999999999998</v>
      </c>
      <c r="S19" s="7">
        <v>0.65</v>
      </c>
      <c r="T19" s="17">
        <v>0.9</v>
      </c>
      <c r="U19" s="17">
        <f t="shared" si="4"/>
        <v>11.150312810643566</v>
      </c>
    </row>
    <row r="20" spans="1:21" x14ac:dyDescent="0.35">
      <c r="B20" s="47"/>
      <c r="C20" s="6" t="s">
        <v>15</v>
      </c>
      <c r="D20" s="6">
        <v>14</v>
      </c>
      <c r="E20" s="6">
        <v>151</v>
      </c>
      <c r="F20" s="6">
        <f>E20-E19</f>
        <v>101</v>
      </c>
      <c r="G20" s="6">
        <v>0</v>
      </c>
      <c r="H20" s="6" t="s">
        <v>102</v>
      </c>
      <c r="I20" s="18" t="s">
        <v>103</v>
      </c>
      <c r="L20" s="47"/>
      <c r="M20" s="6" t="s">
        <v>15</v>
      </c>
      <c r="N20" s="6">
        <v>23</v>
      </c>
      <c r="O20" s="18">
        <f t="shared" si="2"/>
        <v>1.7857142857142858</v>
      </c>
      <c r="P20" s="18">
        <f t="shared" si="0"/>
        <v>0.77200000000000002</v>
      </c>
      <c r="Q20" s="18">
        <f t="shared" si="5"/>
        <v>0.86455445544554455</v>
      </c>
      <c r="R20" s="18">
        <f t="shared" si="3"/>
        <v>1</v>
      </c>
      <c r="S20" s="6">
        <v>0.65</v>
      </c>
      <c r="T20" s="18">
        <v>0.9</v>
      </c>
      <c r="U20" s="18">
        <f t="shared" si="4"/>
        <v>16.036342701555874</v>
      </c>
    </row>
    <row r="21" spans="1:21" x14ac:dyDescent="0.35">
      <c r="B21" s="47">
        <v>9</v>
      </c>
      <c r="C21" s="7" t="s">
        <v>14</v>
      </c>
      <c r="D21" s="7">
        <v>23</v>
      </c>
      <c r="E21" s="7">
        <v>50</v>
      </c>
      <c r="F21" s="7">
        <f>E22-E21</f>
        <v>101</v>
      </c>
      <c r="G21" s="7">
        <v>45</v>
      </c>
      <c r="H21" s="7" t="s">
        <v>102</v>
      </c>
      <c r="I21" s="17" t="s">
        <v>103</v>
      </c>
      <c r="L21" s="47">
        <v>9</v>
      </c>
      <c r="M21" s="7" t="s">
        <v>14</v>
      </c>
      <c r="N21" s="7">
        <v>23</v>
      </c>
      <c r="O21" s="17">
        <f t="shared" si="2"/>
        <v>1.0869565217391304</v>
      </c>
      <c r="P21" s="17">
        <f t="shared" si="0"/>
        <v>1.075</v>
      </c>
      <c r="Q21" s="17">
        <f t="shared" si="5"/>
        <v>0.86455445544554455</v>
      </c>
      <c r="R21" s="17">
        <f t="shared" si="3"/>
        <v>0.85599999999999998</v>
      </c>
      <c r="S21" s="7">
        <v>0.65</v>
      </c>
      <c r="T21" s="17">
        <v>0.9</v>
      </c>
      <c r="U21" s="17">
        <f t="shared" si="4"/>
        <v>11.635109019801979</v>
      </c>
    </row>
    <row r="22" spans="1:21" x14ac:dyDescent="0.35">
      <c r="B22" s="47"/>
      <c r="C22" s="6" t="s">
        <v>15</v>
      </c>
      <c r="D22" s="6">
        <v>15</v>
      </c>
      <c r="E22" s="6">
        <v>151</v>
      </c>
      <c r="F22" s="6">
        <f>E22-E21</f>
        <v>101</v>
      </c>
      <c r="G22" s="6">
        <v>0</v>
      </c>
      <c r="H22" s="6" t="s">
        <v>102</v>
      </c>
      <c r="I22" s="18" t="s">
        <v>103</v>
      </c>
      <c r="L22" s="47"/>
      <c r="M22" s="6" t="s">
        <v>15</v>
      </c>
      <c r="N22" s="6">
        <v>23</v>
      </c>
      <c r="O22" s="18">
        <f t="shared" si="2"/>
        <v>1.6666666666666667</v>
      </c>
      <c r="P22" s="18">
        <f t="shared" si="0"/>
        <v>0.77200000000000002</v>
      </c>
      <c r="Q22" s="18">
        <f t="shared" si="5"/>
        <v>0.86455445544554455</v>
      </c>
      <c r="R22" s="18">
        <f t="shared" si="3"/>
        <v>1</v>
      </c>
      <c r="S22" s="6">
        <v>0.65</v>
      </c>
      <c r="T22" s="18">
        <v>0.9</v>
      </c>
      <c r="U22" s="18">
        <f t="shared" si="4"/>
        <v>14.967253188118816</v>
      </c>
    </row>
    <row r="23" spans="1:21" x14ac:dyDescent="0.35">
      <c r="B23" s="47">
        <v>10</v>
      </c>
      <c r="C23" s="7" t="s">
        <v>14</v>
      </c>
      <c r="D23" s="7">
        <v>23</v>
      </c>
      <c r="E23" s="7">
        <v>50</v>
      </c>
      <c r="F23" s="7">
        <f>E24-E23</f>
        <v>95</v>
      </c>
      <c r="G23" s="7">
        <v>45</v>
      </c>
      <c r="H23" s="7" t="s">
        <v>102</v>
      </c>
      <c r="I23" s="17" t="s">
        <v>103</v>
      </c>
      <c r="L23" s="47">
        <v>10</v>
      </c>
      <c r="M23" s="7" t="s">
        <v>14</v>
      </c>
      <c r="N23" s="7">
        <v>23</v>
      </c>
      <c r="O23" s="17">
        <f t="shared" si="2"/>
        <v>1.0869565217391304</v>
      </c>
      <c r="P23" s="17">
        <f t="shared" si="0"/>
        <v>1.075</v>
      </c>
      <c r="Q23" s="17">
        <f t="shared" si="5"/>
        <v>0.86736842105263157</v>
      </c>
      <c r="R23" s="17">
        <f t="shared" si="3"/>
        <v>0.85599999999999998</v>
      </c>
      <c r="S23" s="7">
        <v>0.65</v>
      </c>
      <c r="T23" s="17">
        <v>0.9</v>
      </c>
      <c r="U23" s="17">
        <f t="shared" si="4"/>
        <v>11.672979157894737</v>
      </c>
    </row>
    <row r="24" spans="1:21" x14ac:dyDescent="0.35">
      <c r="B24" s="47"/>
      <c r="C24" s="6" t="s">
        <v>15</v>
      </c>
      <c r="D24" s="6">
        <v>13</v>
      </c>
      <c r="E24" s="6">
        <v>145</v>
      </c>
      <c r="F24" s="6">
        <f>E24-E23</f>
        <v>95</v>
      </c>
      <c r="G24" s="6">
        <v>0</v>
      </c>
      <c r="H24" s="6" t="s">
        <v>102</v>
      </c>
      <c r="I24" s="18" t="s">
        <v>103</v>
      </c>
      <c r="L24" s="47"/>
      <c r="M24" s="6" t="s">
        <v>15</v>
      </c>
      <c r="N24" s="6">
        <v>23</v>
      </c>
      <c r="O24" s="18">
        <f t="shared" si="2"/>
        <v>1.9230769230769231</v>
      </c>
      <c r="P24" s="18">
        <f t="shared" si="0"/>
        <v>0.79</v>
      </c>
      <c r="Q24" s="18">
        <f t="shared" si="5"/>
        <v>0.86736842105263157</v>
      </c>
      <c r="R24" s="18">
        <f t="shared" si="3"/>
        <v>1</v>
      </c>
      <c r="S24" s="6">
        <v>0.65</v>
      </c>
      <c r="T24" s="18">
        <v>0.9</v>
      </c>
      <c r="U24" s="18">
        <f t="shared" si="4"/>
        <v>17.730094736842105</v>
      </c>
    </row>
    <row r="25" spans="1:21" x14ac:dyDescent="0.35">
      <c r="B25" s="47">
        <v>11</v>
      </c>
      <c r="C25" s="7" t="s">
        <v>14</v>
      </c>
      <c r="D25" s="7">
        <v>24</v>
      </c>
      <c r="E25" s="7">
        <v>50</v>
      </c>
      <c r="F25" s="7">
        <f>E26-E25</f>
        <v>99</v>
      </c>
      <c r="G25" s="7">
        <v>45</v>
      </c>
      <c r="H25" s="7" t="s">
        <v>102</v>
      </c>
      <c r="I25" s="17" t="s">
        <v>103</v>
      </c>
      <c r="L25" s="47">
        <v>11</v>
      </c>
      <c r="M25" s="7" t="s">
        <v>14</v>
      </c>
      <c r="N25" s="7">
        <v>23</v>
      </c>
      <c r="O25" s="17">
        <f t="shared" si="2"/>
        <v>1.0416666666666667</v>
      </c>
      <c r="P25" s="17">
        <f t="shared" si="0"/>
        <v>1.075</v>
      </c>
      <c r="Q25" s="17">
        <f t="shared" si="5"/>
        <v>0.86545454545454537</v>
      </c>
      <c r="R25" s="17">
        <f t="shared" si="3"/>
        <v>0.85599999999999998</v>
      </c>
      <c r="S25" s="7">
        <v>0.65</v>
      </c>
      <c r="T25" s="17">
        <v>0.9</v>
      </c>
      <c r="U25" s="17">
        <f t="shared" si="4"/>
        <v>11.161921431818183</v>
      </c>
    </row>
    <row r="26" spans="1:21" x14ac:dyDescent="0.35">
      <c r="B26" s="47"/>
      <c r="C26" s="6" t="s">
        <v>15</v>
      </c>
      <c r="D26" s="6">
        <v>12</v>
      </c>
      <c r="E26" s="6">
        <v>149</v>
      </c>
      <c r="F26" s="6">
        <f>E26-E25</f>
        <v>99</v>
      </c>
      <c r="G26" s="6">
        <v>0</v>
      </c>
      <c r="H26" s="6" t="s">
        <v>102</v>
      </c>
      <c r="I26" s="18" t="s">
        <v>103</v>
      </c>
      <c r="L26" s="47"/>
      <c r="M26" s="6" t="s">
        <v>15</v>
      </c>
      <c r="N26" s="6">
        <v>23</v>
      </c>
      <c r="O26" s="18">
        <f t="shared" si="2"/>
        <v>2.0833333333333335</v>
      </c>
      <c r="P26" s="18">
        <f t="shared" si="0"/>
        <v>0.77800000000000002</v>
      </c>
      <c r="Q26" s="18">
        <f t="shared" si="5"/>
        <v>0.86545454545454537</v>
      </c>
      <c r="R26" s="18">
        <f t="shared" si="3"/>
        <v>1</v>
      </c>
      <c r="S26" s="6">
        <v>0.65</v>
      </c>
      <c r="T26" s="18">
        <v>0.9</v>
      </c>
      <c r="U26" s="18">
        <f t="shared" si="4"/>
        <v>18.874103181818185</v>
      </c>
    </row>
    <row r="27" spans="1:21" s="9" customFormat="1" ht="26" x14ac:dyDescent="0.35">
      <c r="A27" s="15"/>
      <c r="F27" s="9" t="s">
        <v>99</v>
      </c>
      <c r="H27" s="9" t="s">
        <v>100</v>
      </c>
      <c r="N27" s="9">
        <v>23</v>
      </c>
      <c r="O27" s="9" t="s">
        <v>92</v>
      </c>
      <c r="P27" s="9" t="s">
        <v>101</v>
      </c>
      <c r="Q27" s="9" t="s">
        <v>91</v>
      </c>
      <c r="R27" s="9" t="s">
        <v>93</v>
      </c>
      <c r="S27" s="9" t="s">
        <v>95</v>
      </c>
      <c r="T27" s="9" t="s">
        <v>96</v>
      </c>
    </row>
    <row r="28" spans="1:21" ht="26" x14ac:dyDescent="0.35">
      <c r="S28" s="9" t="s">
        <v>100</v>
      </c>
    </row>
    <row r="29" spans="1:21" x14ac:dyDescent="0.35">
      <c r="B29" s="11" t="s">
        <v>0</v>
      </c>
      <c r="C29" s="11" t="s">
        <v>97</v>
      </c>
      <c r="D29" s="11" t="s">
        <v>98</v>
      </c>
    </row>
    <row r="30" spans="1:21" x14ac:dyDescent="0.35">
      <c r="B30" s="16">
        <v>1</v>
      </c>
      <c r="C30" s="16">
        <v>171</v>
      </c>
      <c r="D30" s="16">
        <v>63</v>
      </c>
    </row>
    <row r="31" spans="1:21" x14ac:dyDescent="0.35">
      <c r="B31" s="16">
        <v>2</v>
      </c>
      <c r="C31" s="16">
        <v>175</v>
      </c>
      <c r="D31" s="16">
        <v>70</v>
      </c>
    </row>
    <row r="32" spans="1:21" x14ac:dyDescent="0.35">
      <c r="B32" s="16">
        <v>3</v>
      </c>
      <c r="C32" s="16">
        <v>168</v>
      </c>
      <c r="D32" s="16">
        <v>60</v>
      </c>
    </row>
    <row r="33" spans="1:19" x14ac:dyDescent="0.35">
      <c r="A33" s="33"/>
      <c r="B33" s="16">
        <v>4</v>
      </c>
      <c r="C33" s="16">
        <v>177</v>
      </c>
      <c r="D33" s="16">
        <v>68</v>
      </c>
    </row>
    <row r="34" spans="1:19" x14ac:dyDescent="0.35">
      <c r="A34" s="33"/>
      <c r="B34" s="16">
        <v>5</v>
      </c>
      <c r="C34" s="16">
        <v>171</v>
      </c>
      <c r="D34" s="16">
        <v>60</v>
      </c>
    </row>
    <row r="35" spans="1:19" x14ac:dyDescent="0.35">
      <c r="A35" s="33"/>
      <c r="B35" s="16">
        <v>6</v>
      </c>
      <c r="C35" s="16">
        <v>175</v>
      </c>
      <c r="D35" s="16">
        <v>61</v>
      </c>
      <c r="N35" s="4" t="s">
        <v>22</v>
      </c>
    </row>
    <row r="36" spans="1:19" x14ac:dyDescent="0.35">
      <c r="A36" s="33"/>
      <c r="B36" s="16">
        <v>7</v>
      </c>
      <c r="C36" s="16">
        <v>170</v>
      </c>
      <c r="D36" s="16">
        <v>63</v>
      </c>
      <c r="N36" s="47" t="s">
        <v>0</v>
      </c>
      <c r="O36" s="50" t="s">
        <v>17</v>
      </c>
      <c r="P36" s="48" t="s">
        <v>18</v>
      </c>
      <c r="Q36" s="49"/>
      <c r="R36" s="48" t="s">
        <v>19</v>
      </c>
      <c r="S36" s="49"/>
    </row>
    <row r="37" spans="1:19" x14ac:dyDescent="0.35">
      <c r="A37" s="33"/>
      <c r="B37" s="16">
        <v>8</v>
      </c>
      <c r="C37" s="16">
        <v>172</v>
      </c>
      <c r="D37" s="16">
        <v>67</v>
      </c>
      <c r="N37" s="47"/>
      <c r="O37" s="51"/>
      <c r="P37" s="5" t="s">
        <v>14</v>
      </c>
      <c r="Q37" s="5" t="s">
        <v>15</v>
      </c>
      <c r="R37" s="5" t="s">
        <v>14</v>
      </c>
      <c r="S37" s="5" t="s">
        <v>15</v>
      </c>
    </row>
    <row r="38" spans="1:19" x14ac:dyDescent="0.35">
      <c r="A38" s="33"/>
      <c r="B38" s="16">
        <v>9</v>
      </c>
      <c r="C38" s="16">
        <v>170</v>
      </c>
      <c r="D38" s="16">
        <v>65</v>
      </c>
      <c r="N38" s="5">
        <v>1</v>
      </c>
      <c r="O38" s="5">
        <v>25</v>
      </c>
      <c r="P38" s="19">
        <f>U5</f>
        <v>10.704300298217822</v>
      </c>
      <c r="Q38" s="19">
        <f>U6</f>
        <v>13.206399871869541</v>
      </c>
      <c r="R38" s="19">
        <f>O38/P38</f>
        <v>2.3355099636136232</v>
      </c>
      <c r="S38" s="19">
        <f>O38/Q38</f>
        <v>1.8930215836680491</v>
      </c>
    </row>
    <row r="39" spans="1:19" x14ac:dyDescent="0.35">
      <c r="A39" s="33"/>
      <c r="B39" s="16">
        <v>10</v>
      </c>
      <c r="C39" s="16">
        <v>165</v>
      </c>
      <c r="D39" s="16">
        <v>63</v>
      </c>
      <c r="N39" s="5">
        <v>2</v>
      </c>
      <c r="O39" s="5">
        <v>25</v>
      </c>
      <c r="P39" s="19">
        <f>U7</f>
        <v>9.9014711197410996</v>
      </c>
      <c r="Q39" s="19">
        <f>U8</f>
        <v>14.836066485436895</v>
      </c>
      <c r="R39" s="19">
        <f t="shared" ref="R39:R48" si="6">O39/P39</f>
        <v>2.5248773336475372</v>
      </c>
      <c r="S39" s="19">
        <f t="shared" ref="S39:S48" si="7">O39/Q39</f>
        <v>1.6850827693809567</v>
      </c>
    </row>
    <row r="40" spans="1:19" x14ac:dyDescent="0.35">
      <c r="A40" s="33"/>
      <c r="B40" s="16">
        <v>11</v>
      </c>
      <c r="C40" s="16">
        <v>168</v>
      </c>
      <c r="D40" s="16">
        <v>61</v>
      </c>
      <c r="N40" s="5">
        <v>3</v>
      </c>
      <c r="O40" s="5">
        <v>25</v>
      </c>
      <c r="P40" s="19">
        <f>U9</f>
        <v>11.666338734375</v>
      </c>
      <c r="Q40" s="19">
        <f>U10</f>
        <v>17.652717421875003</v>
      </c>
      <c r="R40" s="19">
        <f t="shared" si="6"/>
        <v>2.1429173770119685</v>
      </c>
      <c r="S40" s="19">
        <f t="shared" si="7"/>
        <v>1.4162125525796014</v>
      </c>
    </row>
    <row r="41" spans="1:19" x14ac:dyDescent="0.35">
      <c r="A41" s="33"/>
      <c r="N41" s="5">
        <v>4</v>
      </c>
      <c r="O41" s="5">
        <v>25</v>
      </c>
      <c r="P41" s="19">
        <f>U11</f>
        <v>9.9014711197410996</v>
      </c>
      <c r="Q41" s="19">
        <f>U12</f>
        <v>14.836066485436895</v>
      </c>
      <c r="R41" s="19">
        <f t="shared" si="6"/>
        <v>2.5248773336475372</v>
      </c>
      <c r="S41" s="19">
        <f t="shared" si="7"/>
        <v>1.6850827693809567</v>
      </c>
    </row>
    <row r="42" spans="1:19" x14ac:dyDescent="0.35">
      <c r="A42" s="33"/>
      <c r="N42" s="5">
        <v>5</v>
      </c>
      <c r="O42" s="5">
        <v>25</v>
      </c>
      <c r="P42" s="19">
        <f>U13</f>
        <v>10.709816714999999</v>
      </c>
      <c r="Q42" s="19">
        <f>U14</f>
        <v>15.033159375</v>
      </c>
      <c r="R42" s="19">
        <f t="shared" si="6"/>
        <v>2.3343069881845313</v>
      </c>
      <c r="S42" s="19">
        <f t="shared" si="7"/>
        <v>1.6629904184728301</v>
      </c>
    </row>
    <row r="43" spans="1:19" x14ac:dyDescent="0.35">
      <c r="A43" s="33"/>
      <c r="N43" s="5">
        <v>6</v>
      </c>
      <c r="O43" s="5">
        <v>25</v>
      </c>
      <c r="P43" s="19">
        <f>U15</f>
        <v>9.9014711197410996</v>
      </c>
      <c r="Q43" s="19">
        <f>U16</f>
        <v>13.908812330097089</v>
      </c>
      <c r="R43" s="19">
        <f t="shared" si="6"/>
        <v>2.5248773336475372</v>
      </c>
      <c r="S43" s="19">
        <f t="shared" si="7"/>
        <v>1.7974216206730205</v>
      </c>
    </row>
    <row r="44" spans="1:19" x14ac:dyDescent="0.35">
      <c r="A44" s="33"/>
      <c r="N44" s="5">
        <v>7</v>
      </c>
      <c r="O44" s="5">
        <v>25</v>
      </c>
      <c r="P44" s="19">
        <f>U17</f>
        <v>11.647222363636363</v>
      </c>
      <c r="Q44" s="19">
        <f>U18</f>
        <v>16.177802727272731</v>
      </c>
      <c r="R44" s="19">
        <f t="shared" si="6"/>
        <v>2.1464345076858984</v>
      </c>
      <c r="S44" s="19">
        <f t="shared" si="7"/>
        <v>1.5453272871138863</v>
      </c>
    </row>
    <row r="45" spans="1:19" x14ac:dyDescent="0.35">
      <c r="A45" s="33"/>
      <c r="N45" s="5">
        <v>8</v>
      </c>
      <c r="O45" s="5">
        <v>25</v>
      </c>
      <c r="P45" s="19">
        <f>U19</f>
        <v>11.150312810643566</v>
      </c>
      <c r="Q45" s="19">
        <f>U20</f>
        <v>16.036342701555874</v>
      </c>
      <c r="R45" s="19">
        <f t="shared" si="6"/>
        <v>2.2420895650690778</v>
      </c>
      <c r="S45" s="19">
        <f t="shared" si="7"/>
        <v>1.5589589512560402</v>
      </c>
    </row>
    <row r="46" spans="1:19" x14ac:dyDescent="0.35">
      <c r="A46" s="33"/>
      <c r="N46" s="5">
        <v>9</v>
      </c>
      <c r="O46" s="5">
        <v>25</v>
      </c>
      <c r="P46" s="19">
        <f>U21</f>
        <v>11.635109019801979</v>
      </c>
      <c r="Q46" s="19">
        <f>U22</f>
        <v>14.967253188118816</v>
      </c>
      <c r="R46" s="19">
        <f t="shared" si="6"/>
        <v>2.1486691665245337</v>
      </c>
      <c r="S46" s="19">
        <f t="shared" si="7"/>
        <v>1.6703131620600431</v>
      </c>
    </row>
    <row r="47" spans="1:19" x14ac:dyDescent="0.35">
      <c r="A47" s="33"/>
      <c r="N47" s="5">
        <v>10</v>
      </c>
      <c r="O47" s="5">
        <v>25</v>
      </c>
      <c r="P47" s="19">
        <f>U23</f>
        <v>11.672979157894737</v>
      </c>
      <c r="Q47" s="19">
        <f>U24</f>
        <v>17.730094736842105</v>
      </c>
      <c r="R47" s="19">
        <f t="shared" si="6"/>
        <v>2.141698332691004</v>
      </c>
      <c r="S47" s="19">
        <f t="shared" si="7"/>
        <v>1.4100319468711837</v>
      </c>
    </row>
    <row r="48" spans="1:19" x14ac:dyDescent="0.35">
      <c r="A48" s="33"/>
      <c r="N48" s="5">
        <v>11</v>
      </c>
      <c r="O48" s="5">
        <v>25</v>
      </c>
      <c r="P48" s="19">
        <f>U25</f>
        <v>11.161921431818183</v>
      </c>
      <c r="Q48" s="19">
        <f>U26</f>
        <v>18.874103181818185</v>
      </c>
      <c r="R48" s="19">
        <f t="shared" si="6"/>
        <v>2.2397577471505024</v>
      </c>
      <c r="S48" s="19">
        <f t="shared" si="7"/>
        <v>1.3245662460976169</v>
      </c>
    </row>
    <row r="50" spans="1:20" x14ac:dyDescent="0.35">
      <c r="A50" s="33"/>
      <c r="N50" s="46" t="s">
        <v>124</v>
      </c>
      <c r="O50" s="46"/>
      <c r="P50" s="20">
        <f>AVERAGE(P38:P48)</f>
        <v>10.91385580823736</v>
      </c>
      <c r="Q50" s="21">
        <f>AVERAGE(Q38:Q48)</f>
        <v>15.750801682302104</v>
      </c>
      <c r="R50" s="20">
        <f>AVERAGE(R38:R48)</f>
        <v>2.300546877170341</v>
      </c>
      <c r="S50" s="21">
        <f>AVERAGE(S38:S48)</f>
        <v>1.6044553915958348</v>
      </c>
      <c r="T50" s="2" t="s">
        <v>104</v>
      </c>
    </row>
  </sheetData>
  <mergeCells count="27">
    <mergeCell ref="R36:S36"/>
    <mergeCell ref="B25:B26"/>
    <mergeCell ref="B5:B6"/>
    <mergeCell ref="B7:B8"/>
    <mergeCell ref="B9:B10"/>
    <mergeCell ref="B11:B12"/>
    <mergeCell ref="B13:B14"/>
    <mergeCell ref="B15:B16"/>
    <mergeCell ref="L15:L16"/>
    <mergeCell ref="B17:B18"/>
    <mergeCell ref="B19:B20"/>
    <mergeCell ref="B21:B22"/>
    <mergeCell ref="B23:B24"/>
    <mergeCell ref="L5:L6"/>
    <mergeCell ref="L7:L8"/>
    <mergeCell ref="L9:L10"/>
    <mergeCell ref="N50:O50"/>
    <mergeCell ref="L11:L12"/>
    <mergeCell ref="L13:L14"/>
    <mergeCell ref="P36:Q36"/>
    <mergeCell ref="O36:O37"/>
    <mergeCell ref="N36:N37"/>
    <mergeCell ref="L17:L18"/>
    <mergeCell ref="L19:L20"/>
    <mergeCell ref="L21:L22"/>
    <mergeCell ref="L23:L24"/>
    <mergeCell ref="L25:L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L29"/>
  <sheetViews>
    <sheetView workbookViewId="0">
      <selection activeCell="C16" sqref="C16:H16"/>
    </sheetView>
  </sheetViews>
  <sheetFormatPr defaultColWidth="9.1796875" defaultRowHeight="13" x14ac:dyDescent="0.35"/>
  <cols>
    <col min="1" max="1" width="7.54296875" style="22" customWidth="1"/>
    <col min="2" max="2" width="12.81640625" style="1" customWidth="1"/>
    <col min="3" max="3" width="11.54296875" style="1" customWidth="1"/>
    <col min="4" max="4" width="16.1796875" style="2" customWidth="1"/>
    <col min="5" max="5" width="16" style="1" customWidth="1"/>
    <col min="6" max="6" width="17" style="1" customWidth="1"/>
    <col min="7" max="7" width="13.453125" style="1" customWidth="1"/>
    <col min="8" max="8" width="18.1796875" style="1" customWidth="1"/>
    <col min="9" max="9" width="15.1796875" style="1" customWidth="1"/>
    <col min="10" max="10" width="25.1796875" style="1" customWidth="1"/>
    <col min="11" max="13" width="9.1796875" style="1"/>
    <col min="14" max="14" width="13.26953125" style="1" customWidth="1"/>
    <col min="15" max="15" width="11.453125" style="1" customWidth="1"/>
    <col min="16" max="16" width="11.54296875" style="1" customWidth="1"/>
    <col min="17" max="17" width="9.1796875" style="1"/>
    <col min="18" max="18" width="10.453125" style="1" customWidth="1"/>
    <col min="19" max="16384" width="9.1796875" style="1"/>
  </cols>
  <sheetData>
    <row r="2" spans="2:12" x14ac:dyDescent="0.35">
      <c r="B2" s="1" t="s">
        <v>23</v>
      </c>
    </row>
    <row r="3" spans="2:12" x14ac:dyDescent="0.35">
      <c r="B3" s="56" t="s">
        <v>0</v>
      </c>
      <c r="C3" s="56" t="s">
        <v>106</v>
      </c>
      <c r="D3" s="57" t="s">
        <v>105</v>
      </c>
      <c r="E3" s="57"/>
      <c r="F3" s="57"/>
      <c r="G3" s="54" t="s">
        <v>107</v>
      </c>
      <c r="H3" s="53" t="s">
        <v>108</v>
      </c>
      <c r="I3" s="54" t="s">
        <v>111</v>
      </c>
      <c r="J3" s="55" t="s">
        <v>115</v>
      </c>
    </row>
    <row r="4" spans="2:12" x14ac:dyDescent="0.35">
      <c r="B4" s="56"/>
      <c r="C4" s="56"/>
      <c r="D4" s="23" t="s">
        <v>114</v>
      </c>
      <c r="E4" s="24" t="s">
        <v>112</v>
      </c>
      <c r="F4" s="25" t="s">
        <v>113</v>
      </c>
      <c r="G4" s="54"/>
      <c r="H4" s="53"/>
      <c r="I4" s="54"/>
      <c r="J4" s="55"/>
    </row>
    <row r="5" spans="2:12" x14ac:dyDescent="0.35">
      <c r="B5" s="5">
        <v>1</v>
      </c>
      <c r="C5" s="5">
        <v>26</v>
      </c>
      <c r="D5" s="5">
        <v>84</v>
      </c>
      <c r="E5" s="5">
        <v>111</v>
      </c>
      <c r="F5" s="5">
        <v>68</v>
      </c>
      <c r="G5" s="26">
        <v>220</v>
      </c>
      <c r="H5" s="27">
        <f>G5-C5</f>
        <v>194</v>
      </c>
      <c r="I5" s="28">
        <f>(100*(E5-F5))/(G5-F5)</f>
        <v>28.289473684210527</v>
      </c>
      <c r="J5" s="7" t="s">
        <v>117</v>
      </c>
    </row>
    <row r="6" spans="2:12" x14ac:dyDescent="0.35">
      <c r="B6" s="5">
        <v>2</v>
      </c>
      <c r="C6" s="5">
        <v>30</v>
      </c>
      <c r="D6" s="5">
        <v>90</v>
      </c>
      <c r="E6" s="5">
        <v>115</v>
      </c>
      <c r="F6" s="5">
        <v>73</v>
      </c>
      <c r="G6" s="5">
        <v>220</v>
      </c>
      <c r="H6" s="27">
        <f t="shared" ref="H6:H15" si="0">G6-C6</f>
        <v>190</v>
      </c>
      <c r="I6" s="28">
        <f t="shared" ref="I6:I15" si="1">(100*(E6-F6))/(G6-F6)</f>
        <v>28.571428571428573</v>
      </c>
      <c r="J6" s="7" t="s">
        <v>117</v>
      </c>
    </row>
    <row r="7" spans="2:12" x14ac:dyDescent="0.35">
      <c r="B7" s="5">
        <v>3</v>
      </c>
      <c r="C7" s="5">
        <v>29</v>
      </c>
      <c r="D7" s="5">
        <v>89</v>
      </c>
      <c r="E7" s="5">
        <v>110</v>
      </c>
      <c r="F7" s="5">
        <v>71</v>
      </c>
      <c r="G7" s="5">
        <v>220</v>
      </c>
      <c r="H7" s="27">
        <f t="shared" si="0"/>
        <v>191</v>
      </c>
      <c r="I7" s="28">
        <f t="shared" si="1"/>
        <v>26.174496644295303</v>
      </c>
      <c r="J7" s="7" t="s">
        <v>117</v>
      </c>
    </row>
    <row r="8" spans="2:12" x14ac:dyDescent="0.35">
      <c r="B8" s="5">
        <v>4</v>
      </c>
      <c r="C8" s="5">
        <v>35</v>
      </c>
      <c r="D8" s="5">
        <v>91</v>
      </c>
      <c r="E8" s="5">
        <v>122</v>
      </c>
      <c r="F8" s="5">
        <v>80</v>
      </c>
      <c r="G8" s="5">
        <v>220</v>
      </c>
      <c r="H8" s="27">
        <f t="shared" si="0"/>
        <v>185</v>
      </c>
      <c r="I8" s="28">
        <f t="shared" si="1"/>
        <v>30</v>
      </c>
      <c r="J8" s="29" t="s">
        <v>116</v>
      </c>
    </row>
    <row r="9" spans="2:12" x14ac:dyDescent="0.35">
      <c r="B9" s="5">
        <v>5</v>
      </c>
      <c r="C9" s="5">
        <v>30</v>
      </c>
      <c r="D9" s="5">
        <v>89</v>
      </c>
      <c r="E9" s="5">
        <v>115</v>
      </c>
      <c r="F9" s="5">
        <v>79</v>
      </c>
      <c r="G9" s="5">
        <v>220</v>
      </c>
      <c r="H9" s="27">
        <f t="shared" si="0"/>
        <v>190</v>
      </c>
      <c r="I9" s="28">
        <f t="shared" si="1"/>
        <v>25.531914893617021</v>
      </c>
      <c r="J9" s="7" t="s">
        <v>117</v>
      </c>
    </row>
    <row r="10" spans="2:12" x14ac:dyDescent="0.35">
      <c r="B10" s="5">
        <v>6</v>
      </c>
      <c r="C10" s="5">
        <v>31</v>
      </c>
      <c r="D10" s="5">
        <v>89</v>
      </c>
      <c r="E10" s="5">
        <v>116</v>
      </c>
      <c r="F10" s="5">
        <v>75</v>
      </c>
      <c r="G10" s="5">
        <v>220</v>
      </c>
      <c r="H10" s="27">
        <f t="shared" si="0"/>
        <v>189</v>
      </c>
      <c r="I10" s="28">
        <f t="shared" si="1"/>
        <v>28.275862068965516</v>
      </c>
      <c r="J10" s="7" t="s">
        <v>117</v>
      </c>
    </row>
    <row r="11" spans="2:12" x14ac:dyDescent="0.35">
      <c r="B11" s="5">
        <v>7</v>
      </c>
      <c r="C11" s="5">
        <v>22</v>
      </c>
      <c r="D11" s="5">
        <v>85</v>
      </c>
      <c r="E11" s="5">
        <v>114</v>
      </c>
      <c r="F11" s="5">
        <v>72</v>
      </c>
      <c r="G11" s="5">
        <v>220</v>
      </c>
      <c r="H11" s="27">
        <f t="shared" si="0"/>
        <v>198</v>
      </c>
      <c r="I11" s="28">
        <f t="shared" si="1"/>
        <v>28.378378378378379</v>
      </c>
      <c r="J11" s="7" t="s">
        <v>117</v>
      </c>
    </row>
    <row r="12" spans="2:12" x14ac:dyDescent="0.35">
      <c r="B12" s="5">
        <v>8</v>
      </c>
      <c r="C12" s="5">
        <v>28</v>
      </c>
      <c r="D12" s="5">
        <v>86</v>
      </c>
      <c r="E12" s="5">
        <v>108</v>
      </c>
      <c r="F12" s="5">
        <v>70</v>
      </c>
      <c r="G12" s="5">
        <v>220</v>
      </c>
      <c r="H12" s="27">
        <f t="shared" si="0"/>
        <v>192</v>
      </c>
      <c r="I12" s="28">
        <f t="shared" si="1"/>
        <v>25.333333333333332</v>
      </c>
      <c r="J12" s="7" t="s">
        <v>117</v>
      </c>
    </row>
    <row r="13" spans="2:12" x14ac:dyDescent="0.35">
      <c r="B13" s="5">
        <v>9</v>
      </c>
      <c r="C13" s="5">
        <v>26</v>
      </c>
      <c r="D13" s="5">
        <v>83</v>
      </c>
      <c r="E13" s="5">
        <v>115</v>
      </c>
      <c r="F13" s="5">
        <v>75</v>
      </c>
      <c r="G13" s="5">
        <v>220</v>
      </c>
      <c r="H13" s="27">
        <f t="shared" si="0"/>
        <v>194</v>
      </c>
      <c r="I13" s="28">
        <f t="shared" si="1"/>
        <v>27.586206896551722</v>
      </c>
      <c r="J13" s="7" t="s">
        <v>117</v>
      </c>
    </row>
    <row r="14" spans="2:12" x14ac:dyDescent="0.35">
      <c r="B14" s="5">
        <v>10</v>
      </c>
      <c r="C14" s="5">
        <v>31</v>
      </c>
      <c r="D14" s="5">
        <v>92</v>
      </c>
      <c r="E14" s="5">
        <v>120</v>
      </c>
      <c r="F14" s="5">
        <v>80</v>
      </c>
      <c r="G14" s="5">
        <v>220</v>
      </c>
      <c r="H14" s="27">
        <f t="shared" si="0"/>
        <v>189</v>
      </c>
      <c r="I14" s="28">
        <f t="shared" si="1"/>
        <v>28.571428571428573</v>
      </c>
      <c r="J14" s="7" t="s">
        <v>117</v>
      </c>
      <c r="L14" s="45" t="s">
        <v>123</v>
      </c>
    </row>
    <row r="15" spans="2:12" x14ac:dyDescent="0.35">
      <c r="B15" s="5">
        <v>11</v>
      </c>
      <c r="C15" s="5">
        <v>35</v>
      </c>
      <c r="D15" s="5">
        <v>90</v>
      </c>
      <c r="E15" s="5">
        <v>120</v>
      </c>
      <c r="F15" s="5">
        <v>81</v>
      </c>
      <c r="G15" s="5">
        <v>220</v>
      </c>
      <c r="H15" s="27">
        <f t="shared" si="0"/>
        <v>185</v>
      </c>
      <c r="I15" s="28">
        <f t="shared" si="1"/>
        <v>28.057553956834532</v>
      </c>
      <c r="J15" s="7" t="s">
        <v>117</v>
      </c>
    </row>
    <row r="16" spans="2:12" ht="17.5" x14ac:dyDescent="0.35">
      <c r="B16" s="64" t="s">
        <v>118</v>
      </c>
      <c r="C16" s="65">
        <f>AVERAGE(C5:C15)</f>
        <v>29.363636363636363</v>
      </c>
      <c r="D16" s="65">
        <f t="shared" ref="D16:I16" si="2">AVERAGE(D5:D15)</f>
        <v>88</v>
      </c>
      <c r="E16" s="65">
        <f t="shared" si="2"/>
        <v>115.09090909090909</v>
      </c>
      <c r="F16" s="65">
        <f t="shared" si="2"/>
        <v>74.909090909090907</v>
      </c>
      <c r="G16" s="65">
        <f t="shared" si="2"/>
        <v>220</v>
      </c>
      <c r="H16" s="65">
        <f t="shared" si="2"/>
        <v>190.63636363636363</v>
      </c>
      <c r="I16" s="30">
        <f>AVERAGE(I5:I15)</f>
        <v>27.706370636276677</v>
      </c>
    </row>
    <row r="17" spans="2:9" ht="52" x14ac:dyDescent="0.35">
      <c r="H17" s="13" t="s">
        <v>109</v>
      </c>
      <c r="I17" s="9" t="s">
        <v>110</v>
      </c>
    </row>
    <row r="23" spans="2:9" x14ac:dyDescent="0.35">
      <c r="H23" s="45" t="s">
        <v>123</v>
      </c>
    </row>
    <row r="24" spans="2:9" x14ac:dyDescent="0.35">
      <c r="B24" s="1" t="s">
        <v>121</v>
      </c>
    </row>
    <row r="25" spans="2:9" ht="26" x14ac:dyDescent="0.35">
      <c r="B25" s="8" t="s">
        <v>24</v>
      </c>
      <c r="C25" s="44" t="s">
        <v>25</v>
      </c>
      <c r="D25" s="44" t="s">
        <v>26</v>
      </c>
      <c r="E25" s="44" t="s">
        <v>27</v>
      </c>
      <c r="F25" s="44" t="s">
        <v>28</v>
      </c>
      <c r="G25" s="44" t="s">
        <v>29</v>
      </c>
      <c r="H25" s="44" t="s">
        <v>30</v>
      </c>
    </row>
    <row r="26" spans="2:9" x14ac:dyDescent="0.35">
      <c r="B26" s="5" t="s">
        <v>31</v>
      </c>
      <c r="C26" s="5" t="s">
        <v>122</v>
      </c>
      <c r="D26" s="31">
        <v>0.77</v>
      </c>
      <c r="E26" s="5">
        <v>2</v>
      </c>
      <c r="F26" s="32" t="s">
        <v>119</v>
      </c>
      <c r="G26" s="32" t="s">
        <v>119</v>
      </c>
      <c r="H26" s="5" t="s">
        <v>120</v>
      </c>
    </row>
    <row r="27" spans="2:9" x14ac:dyDescent="0.35">
      <c r="B27" s="5" t="s">
        <v>24</v>
      </c>
      <c r="C27" s="5">
        <v>2</v>
      </c>
      <c r="D27" s="5">
        <v>4</v>
      </c>
      <c r="E27" s="5">
        <v>1</v>
      </c>
      <c r="F27" s="5">
        <v>3</v>
      </c>
      <c r="G27" s="5">
        <v>3</v>
      </c>
      <c r="H27" s="5">
        <v>4</v>
      </c>
    </row>
    <row r="28" spans="2:9" x14ac:dyDescent="0.35">
      <c r="B28" s="5" t="s">
        <v>32</v>
      </c>
      <c r="C28" s="8">
        <v>3</v>
      </c>
      <c r="D28" s="8">
        <v>2</v>
      </c>
      <c r="E28" s="8">
        <v>0.5</v>
      </c>
      <c r="F28" s="8">
        <v>1.5</v>
      </c>
      <c r="G28" s="8">
        <v>1</v>
      </c>
      <c r="H28" s="8">
        <v>1</v>
      </c>
    </row>
    <row r="29" spans="2:9" x14ac:dyDescent="0.35">
      <c r="B29" s="5" t="s">
        <v>33</v>
      </c>
      <c r="C29" s="52" t="s">
        <v>34</v>
      </c>
      <c r="D29" s="52"/>
      <c r="E29" s="52"/>
      <c r="F29" s="52"/>
      <c r="G29" s="52"/>
      <c r="H29" s="8">
        <f>SUM(C28:H28)</f>
        <v>9</v>
      </c>
    </row>
  </sheetData>
  <mergeCells count="8">
    <mergeCell ref="C29:G29"/>
    <mergeCell ref="H3:H4"/>
    <mergeCell ref="I3:I4"/>
    <mergeCell ref="J3:J4"/>
    <mergeCell ref="B3:B4"/>
    <mergeCell ref="C3:C4"/>
    <mergeCell ref="D3:F3"/>
    <mergeCell ref="G3:G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S19"/>
  <sheetViews>
    <sheetView topLeftCell="B10" workbookViewId="0">
      <selection activeCell="K18" sqref="K18"/>
    </sheetView>
  </sheetViews>
  <sheetFormatPr defaultColWidth="9.1796875" defaultRowHeight="13" x14ac:dyDescent="0.35"/>
  <cols>
    <col min="1" max="1" width="4.453125" style="12" customWidth="1"/>
    <col min="2" max="2" width="3.81640625" style="2" customWidth="1"/>
    <col min="3" max="3" width="13.453125" style="13" customWidth="1"/>
    <col min="4" max="4" width="15" style="13" customWidth="1"/>
    <col min="5" max="5" width="16.81640625" style="13" customWidth="1"/>
    <col min="6" max="6" width="18.81640625" style="13" customWidth="1"/>
    <col min="7" max="8" width="3.81640625" style="2" customWidth="1"/>
    <col min="9" max="9" width="8" style="2" customWidth="1"/>
    <col min="10" max="10" width="22.54296875" style="13" customWidth="1"/>
    <col min="11" max="12" width="9.1796875" style="1"/>
    <col min="13" max="19" width="9.1796875" style="13"/>
    <col min="20" max="16384" width="9.1796875" style="1"/>
  </cols>
  <sheetData>
    <row r="2" spans="1:19" x14ac:dyDescent="0.35">
      <c r="B2" s="4" t="s">
        <v>35</v>
      </c>
    </row>
    <row r="3" spans="1:19" s="2" customFormat="1" ht="28.5" customHeight="1" x14ac:dyDescent="0.35">
      <c r="A3" s="11"/>
      <c r="B3" s="60" t="s">
        <v>36</v>
      </c>
      <c r="C3" s="60" t="s">
        <v>37</v>
      </c>
      <c r="D3" s="60" t="s">
        <v>38</v>
      </c>
      <c r="E3" s="60" t="s">
        <v>39</v>
      </c>
      <c r="F3" s="60" t="s">
        <v>40</v>
      </c>
      <c r="G3" s="61" t="s">
        <v>41</v>
      </c>
      <c r="H3" s="62"/>
      <c r="I3" s="60" t="s">
        <v>43</v>
      </c>
      <c r="J3" s="60" t="s">
        <v>44</v>
      </c>
      <c r="M3" s="9"/>
      <c r="N3" s="9"/>
      <c r="O3" s="9"/>
      <c r="P3" s="9"/>
      <c r="Q3" s="9"/>
      <c r="R3" s="9"/>
      <c r="S3" s="9"/>
    </row>
    <row r="4" spans="1:19" s="2" customFormat="1" x14ac:dyDescent="0.35">
      <c r="A4" s="11"/>
      <c r="B4" s="60"/>
      <c r="C4" s="60"/>
      <c r="D4" s="60"/>
      <c r="E4" s="60"/>
      <c r="F4" s="60"/>
      <c r="G4" s="5" t="s">
        <v>42</v>
      </c>
      <c r="H4" s="5" t="s">
        <v>6</v>
      </c>
      <c r="I4" s="60"/>
      <c r="J4" s="60"/>
      <c r="M4" s="9"/>
      <c r="N4" s="9"/>
      <c r="O4" s="9"/>
      <c r="P4" s="9"/>
      <c r="Q4" s="9"/>
      <c r="R4" s="9"/>
      <c r="S4" s="9"/>
    </row>
    <row r="5" spans="1:19" ht="26" x14ac:dyDescent="0.35">
      <c r="B5" s="59">
        <v>1</v>
      </c>
      <c r="C5" s="58" t="s">
        <v>45</v>
      </c>
      <c r="D5" s="58" t="s">
        <v>49</v>
      </c>
      <c r="E5" s="14" t="s">
        <v>66</v>
      </c>
      <c r="F5" s="14" t="s">
        <v>70</v>
      </c>
      <c r="G5" s="5" t="s">
        <v>3</v>
      </c>
      <c r="H5" s="5">
        <v>1</v>
      </c>
      <c r="I5" s="5" t="s">
        <v>76</v>
      </c>
      <c r="J5" s="14" t="s">
        <v>79</v>
      </c>
    </row>
    <row r="6" spans="1:19" ht="26" x14ac:dyDescent="0.35">
      <c r="B6" s="59"/>
      <c r="C6" s="58"/>
      <c r="D6" s="58"/>
      <c r="E6" s="14" t="s">
        <v>56</v>
      </c>
      <c r="F6" s="14" t="s">
        <v>68</v>
      </c>
      <c r="G6" s="5" t="s">
        <v>6</v>
      </c>
      <c r="H6" s="5">
        <v>3</v>
      </c>
      <c r="I6" s="5" t="s">
        <v>77</v>
      </c>
      <c r="J6" s="14" t="s">
        <v>83</v>
      </c>
    </row>
    <row r="7" spans="1:19" ht="43.5" customHeight="1" x14ac:dyDescent="0.35">
      <c r="B7" s="59"/>
      <c r="C7" s="58"/>
      <c r="D7" s="58"/>
      <c r="E7" s="14" t="s">
        <v>57</v>
      </c>
      <c r="F7" s="14" t="s">
        <v>67</v>
      </c>
      <c r="G7" s="5" t="s">
        <v>6</v>
      </c>
      <c r="H7" s="5">
        <v>3</v>
      </c>
      <c r="I7" s="5" t="s">
        <v>77</v>
      </c>
      <c r="J7" s="14" t="s">
        <v>84</v>
      </c>
    </row>
    <row r="8" spans="1:19" ht="38.25" customHeight="1" x14ac:dyDescent="0.35">
      <c r="B8" s="59"/>
      <c r="C8" s="58"/>
      <c r="D8" s="58" t="s">
        <v>50</v>
      </c>
      <c r="E8" s="14" t="s">
        <v>80</v>
      </c>
      <c r="F8" s="14" t="s">
        <v>69</v>
      </c>
      <c r="G8" s="5" t="s">
        <v>5</v>
      </c>
      <c r="H8" s="5">
        <v>5</v>
      </c>
      <c r="I8" s="10" t="s">
        <v>78</v>
      </c>
      <c r="J8" s="14" t="s">
        <v>81</v>
      </c>
    </row>
    <row r="9" spans="1:19" ht="52" x14ac:dyDescent="0.35">
      <c r="B9" s="59"/>
      <c r="C9" s="58"/>
      <c r="D9" s="58"/>
      <c r="E9" s="14" t="s">
        <v>89</v>
      </c>
      <c r="F9" s="14" t="s">
        <v>69</v>
      </c>
      <c r="G9" s="5" t="s">
        <v>5</v>
      </c>
      <c r="H9" s="5">
        <v>5</v>
      </c>
      <c r="I9" s="10" t="s">
        <v>78</v>
      </c>
      <c r="J9" s="14" t="s">
        <v>90</v>
      </c>
    </row>
    <row r="10" spans="1:19" ht="26" x14ac:dyDescent="0.35">
      <c r="B10" s="59"/>
      <c r="C10" s="58"/>
      <c r="D10" s="58"/>
      <c r="E10" s="14" t="s">
        <v>59</v>
      </c>
      <c r="F10" s="14" t="s">
        <v>75</v>
      </c>
      <c r="G10" s="5" t="s">
        <v>74</v>
      </c>
      <c r="H10" s="5">
        <v>1</v>
      </c>
      <c r="I10" s="10" t="s">
        <v>76</v>
      </c>
      <c r="J10" s="14" t="s">
        <v>82</v>
      </c>
    </row>
    <row r="11" spans="1:19" ht="26" x14ac:dyDescent="0.35">
      <c r="B11" s="59">
        <v>2</v>
      </c>
      <c r="C11" s="58" t="s">
        <v>46</v>
      </c>
      <c r="D11" s="58" t="s">
        <v>51</v>
      </c>
      <c r="E11" s="14" t="s">
        <v>58</v>
      </c>
      <c r="F11" s="14" t="s">
        <v>70</v>
      </c>
      <c r="G11" s="5" t="s">
        <v>3</v>
      </c>
      <c r="H11" s="5">
        <v>2</v>
      </c>
      <c r="I11" s="5" t="s">
        <v>76</v>
      </c>
      <c r="J11" s="14" t="s">
        <v>79</v>
      </c>
    </row>
    <row r="12" spans="1:19" ht="26" x14ac:dyDescent="0.35">
      <c r="B12" s="59"/>
      <c r="C12" s="58"/>
      <c r="D12" s="58"/>
      <c r="E12" s="14" t="s">
        <v>60</v>
      </c>
      <c r="F12" s="14" t="s">
        <v>73</v>
      </c>
      <c r="G12" s="5" t="s">
        <v>3</v>
      </c>
      <c r="H12" s="5">
        <v>2</v>
      </c>
      <c r="I12" s="5" t="s">
        <v>76</v>
      </c>
      <c r="J12" s="14" t="s">
        <v>85</v>
      </c>
    </row>
    <row r="13" spans="1:19" ht="26" x14ac:dyDescent="0.35">
      <c r="B13" s="59"/>
      <c r="C13" s="58"/>
      <c r="D13" s="58" t="s">
        <v>52</v>
      </c>
      <c r="E13" s="14" t="s">
        <v>61</v>
      </c>
      <c r="F13" s="14" t="s">
        <v>71</v>
      </c>
      <c r="G13" s="5" t="s">
        <v>3</v>
      </c>
      <c r="H13" s="5">
        <v>2</v>
      </c>
      <c r="I13" s="5" t="s">
        <v>76</v>
      </c>
      <c r="J13" s="14" t="s">
        <v>86</v>
      </c>
    </row>
    <row r="14" spans="1:19" ht="26" x14ac:dyDescent="0.35">
      <c r="B14" s="59"/>
      <c r="C14" s="58"/>
      <c r="D14" s="58"/>
      <c r="E14" s="14" t="s">
        <v>62</v>
      </c>
      <c r="F14" s="14" t="s">
        <v>72</v>
      </c>
      <c r="G14" s="5" t="s">
        <v>74</v>
      </c>
      <c r="H14" s="5">
        <v>1</v>
      </c>
      <c r="I14" s="10" t="s">
        <v>76</v>
      </c>
      <c r="J14" s="14" t="s">
        <v>86</v>
      </c>
    </row>
    <row r="15" spans="1:19" ht="26" x14ac:dyDescent="0.35">
      <c r="B15" s="59"/>
      <c r="C15" s="58"/>
      <c r="D15" s="58" t="s">
        <v>53</v>
      </c>
      <c r="E15" s="14" t="s">
        <v>58</v>
      </c>
      <c r="F15" s="14" t="s">
        <v>70</v>
      </c>
      <c r="G15" s="5" t="s">
        <v>3</v>
      </c>
      <c r="H15" s="5">
        <v>2</v>
      </c>
      <c r="I15" s="5" t="s">
        <v>76</v>
      </c>
      <c r="J15" s="14" t="s">
        <v>86</v>
      </c>
    </row>
    <row r="16" spans="1:19" ht="26" x14ac:dyDescent="0.35">
      <c r="B16" s="59"/>
      <c r="C16" s="58"/>
      <c r="D16" s="58"/>
      <c r="E16" s="14" t="s">
        <v>60</v>
      </c>
      <c r="F16" s="14" t="s">
        <v>73</v>
      </c>
      <c r="G16" s="5" t="s">
        <v>3</v>
      </c>
      <c r="H16" s="5">
        <v>2</v>
      </c>
      <c r="I16" s="5" t="s">
        <v>76</v>
      </c>
      <c r="J16" s="14" t="s">
        <v>86</v>
      </c>
    </row>
    <row r="17" spans="2:10" ht="26" x14ac:dyDescent="0.35">
      <c r="B17" s="5">
        <v>3</v>
      </c>
      <c r="C17" s="14" t="s">
        <v>47</v>
      </c>
      <c r="D17" s="14" t="s">
        <v>54</v>
      </c>
      <c r="E17" s="14" t="s">
        <v>63</v>
      </c>
      <c r="F17" s="14" t="s">
        <v>67</v>
      </c>
      <c r="G17" s="5" t="s">
        <v>6</v>
      </c>
      <c r="H17" s="5">
        <v>3</v>
      </c>
      <c r="I17" s="5" t="s">
        <v>77</v>
      </c>
      <c r="J17" s="14" t="s">
        <v>87</v>
      </c>
    </row>
    <row r="18" spans="2:10" ht="26" x14ac:dyDescent="0.35">
      <c r="B18" s="59">
        <v>4</v>
      </c>
      <c r="C18" s="58" t="s">
        <v>48</v>
      </c>
      <c r="D18" s="14" t="s">
        <v>55</v>
      </c>
      <c r="E18" s="14" t="s">
        <v>64</v>
      </c>
      <c r="F18" s="14" t="s">
        <v>67</v>
      </c>
      <c r="G18" s="5" t="s">
        <v>6</v>
      </c>
      <c r="H18" s="5">
        <v>3</v>
      </c>
      <c r="I18" s="5" t="s">
        <v>77</v>
      </c>
      <c r="J18" s="14" t="s">
        <v>88</v>
      </c>
    </row>
    <row r="19" spans="2:10" ht="26" x14ac:dyDescent="0.35">
      <c r="B19" s="59"/>
      <c r="C19" s="58"/>
      <c r="D19" s="14" t="s">
        <v>65</v>
      </c>
      <c r="E19" s="14" t="s">
        <v>64</v>
      </c>
      <c r="F19" s="14" t="s">
        <v>67</v>
      </c>
      <c r="G19" s="5" t="s">
        <v>6</v>
      </c>
      <c r="H19" s="5">
        <v>3</v>
      </c>
      <c r="I19" s="5" t="s">
        <v>77</v>
      </c>
      <c r="J19" s="14" t="s">
        <v>88</v>
      </c>
    </row>
  </sheetData>
  <mergeCells count="19">
    <mergeCell ref="J3:J4"/>
    <mergeCell ref="E3:E4"/>
    <mergeCell ref="D3:D4"/>
    <mergeCell ref="D5:D7"/>
    <mergeCell ref="D8:D10"/>
    <mergeCell ref="I3:I4"/>
    <mergeCell ref="G3:H3"/>
    <mergeCell ref="F3:F4"/>
    <mergeCell ref="C3:C4"/>
    <mergeCell ref="B3:B4"/>
    <mergeCell ref="C5:C10"/>
    <mergeCell ref="B5:B10"/>
    <mergeCell ref="B11:B16"/>
    <mergeCell ref="C11:C16"/>
    <mergeCell ref="D11:D12"/>
    <mergeCell ref="D13:D14"/>
    <mergeCell ref="D15:D16"/>
    <mergeCell ref="C18:C19"/>
    <mergeCell ref="B18:B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3:U52"/>
  <sheetViews>
    <sheetView tabSelected="1" topLeftCell="F34" workbookViewId="0">
      <selection activeCell="T42" sqref="T42"/>
    </sheetView>
  </sheetViews>
  <sheetFormatPr defaultColWidth="9.1796875" defaultRowHeight="13" x14ac:dyDescent="0.35"/>
  <cols>
    <col min="1" max="1" width="2.81640625" style="3" customWidth="1"/>
    <col min="2" max="2" width="9.1796875" style="2"/>
    <col min="3" max="3" width="11.26953125" style="2" customWidth="1"/>
    <col min="4" max="9" width="9.1796875" style="2"/>
    <col min="10" max="11" width="7.1796875" style="2" customWidth="1"/>
    <col min="12" max="12" width="9.1796875" style="2"/>
    <col min="13" max="13" width="10.26953125" style="2" customWidth="1"/>
    <col min="14" max="15" width="10.54296875" style="2" customWidth="1"/>
    <col min="16" max="16" width="11.81640625" style="2" customWidth="1"/>
    <col min="17" max="20" width="10.54296875" style="2" customWidth="1"/>
    <col min="21" max="21" width="15.453125" style="2" customWidth="1"/>
    <col min="22" max="23" width="9.1796875" style="2"/>
    <col min="24" max="24" width="13.453125" style="2" customWidth="1"/>
    <col min="25" max="25" width="12" style="2" customWidth="1"/>
    <col min="26" max="16384" width="9.1796875" style="2"/>
  </cols>
  <sheetData>
    <row r="3" spans="1:21" x14ac:dyDescent="0.35">
      <c r="A3" s="33"/>
      <c r="B3" s="4" t="s">
        <v>20</v>
      </c>
      <c r="L3" s="4" t="s">
        <v>21</v>
      </c>
    </row>
    <row r="4" spans="1:21" x14ac:dyDescent="0.35">
      <c r="A4" s="33"/>
      <c r="B4" s="8" t="s">
        <v>0</v>
      </c>
      <c r="C4" s="8" t="s">
        <v>13</v>
      </c>
      <c r="D4" s="8" t="s">
        <v>1</v>
      </c>
      <c r="E4" s="8" t="s">
        <v>2</v>
      </c>
      <c r="F4" s="8" t="s">
        <v>3</v>
      </c>
      <c r="G4" s="8" t="s">
        <v>5</v>
      </c>
      <c r="H4" s="8" t="s">
        <v>4</v>
      </c>
      <c r="I4" s="8" t="s">
        <v>6</v>
      </c>
      <c r="L4" s="8" t="s">
        <v>0</v>
      </c>
      <c r="M4" s="8" t="s">
        <v>13</v>
      </c>
      <c r="N4" s="8" t="s">
        <v>94</v>
      </c>
      <c r="O4" s="8" t="s">
        <v>7</v>
      </c>
      <c r="P4" s="8" t="s">
        <v>8</v>
      </c>
      <c r="Q4" s="8" t="s">
        <v>9</v>
      </c>
      <c r="R4" s="8" t="s">
        <v>10</v>
      </c>
      <c r="S4" s="8" t="s">
        <v>11</v>
      </c>
      <c r="T4" s="8" t="s">
        <v>12</v>
      </c>
      <c r="U4" s="8" t="s">
        <v>16</v>
      </c>
    </row>
    <row r="5" spans="1:21" x14ac:dyDescent="0.35">
      <c r="A5" s="33"/>
      <c r="B5" s="47">
        <v>1</v>
      </c>
      <c r="C5" s="34" t="s">
        <v>14</v>
      </c>
      <c r="D5" s="7">
        <v>25</v>
      </c>
      <c r="E5" s="7">
        <v>50</v>
      </c>
      <c r="F5" s="7">
        <f>E6-E5</f>
        <v>60</v>
      </c>
      <c r="G5" s="7">
        <v>0</v>
      </c>
      <c r="H5" s="7" t="s">
        <v>102</v>
      </c>
      <c r="I5" s="17" t="s">
        <v>103</v>
      </c>
      <c r="L5" s="47">
        <v>1</v>
      </c>
      <c r="M5" s="34" t="s">
        <v>14</v>
      </c>
      <c r="N5" s="7">
        <v>23</v>
      </c>
      <c r="O5" s="17">
        <f>25/D5</f>
        <v>1</v>
      </c>
      <c r="P5" s="17">
        <f t="shared" ref="P5:P26" si="0">1-(0.003*(E5-75))</f>
        <v>1.075</v>
      </c>
      <c r="Q5" s="17">
        <f t="shared" ref="Q5:Q26" si="1">0.82+(4.5/F5)</f>
        <v>0.89499999999999991</v>
      </c>
      <c r="R5" s="17">
        <f>1-(0.0032*G5)</f>
        <v>1</v>
      </c>
      <c r="S5" s="7">
        <v>0.65</v>
      </c>
      <c r="T5" s="17">
        <v>0.9</v>
      </c>
      <c r="U5" s="17">
        <f>N5*O5*P5*Q5*R5*S5*T5</f>
        <v>12.945391874999999</v>
      </c>
    </row>
    <row r="6" spans="1:21" x14ac:dyDescent="0.35">
      <c r="A6" s="33"/>
      <c r="B6" s="47"/>
      <c r="C6" s="35" t="s">
        <v>15</v>
      </c>
      <c r="D6" s="6">
        <v>17</v>
      </c>
      <c r="E6" s="6">
        <v>110</v>
      </c>
      <c r="F6" s="6">
        <f>E6-E5</f>
        <v>60</v>
      </c>
      <c r="G6" s="6">
        <v>0</v>
      </c>
      <c r="H6" s="6" t="s">
        <v>102</v>
      </c>
      <c r="I6" s="18" t="s">
        <v>103</v>
      </c>
      <c r="L6" s="47"/>
      <c r="M6" s="35" t="s">
        <v>15</v>
      </c>
      <c r="N6" s="6">
        <v>23</v>
      </c>
      <c r="O6" s="18">
        <f t="shared" ref="O6:O26" si="2">25/D6</f>
        <v>1.4705882352941178</v>
      </c>
      <c r="P6" s="18">
        <f>1-(0.003*(E6-75))</f>
        <v>0.89500000000000002</v>
      </c>
      <c r="Q6" s="18">
        <f t="shared" si="1"/>
        <v>0.89499999999999991</v>
      </c>
      <c r="R6" s="18">
        <f t="shared" ref="R6:R25" si="3">1-(0.0032*G6)</f>
        <v>1</v>
      </c>
      <c r="S6" s="6">
        <v>0.65</v>
      </c>
      <c r="T6" s="18">
        <v>0.9</v>
      </c>
      <c r="U6" s="18">
        <f t="shared" ref="U6:U26" si="4">N6*O6*P6*Q6*R6*S6*T6</f>
        <v>15.849693198529414</v>
      </c>
    </row>
    <row r="7" spans="1:21" x14ac:dyDescent="0.35">
      <c r="A7" s="33"/>
      <c r="B7" s="47">
        <v>2</v>
      </c>
      <c r="C7" s="34" t="s">
        <v>14</v>
      </c>
      <c r="D7" s="7">
        <v>27</v>
      </c>
      <c r="E7" s="7">
        <v>50</v>
      </c>
      <c r="F7" s="7">
        <f>E8-E7</f>
        <v>60</v>
      </c>
      <c r="G7" s="7">
        <v>0</v>
      </c>
      <c r="H7" s="7" t="s">
        <v>102</v>
      </c>
      <c r="I7" s="17" t="s">
        <v>103</v>
      </c>
      <c r="L7" s="47">
        <v>2</v>
      </c>
      <c r="M7" s="34" t="s">
        <v>14</v>
      </c>
      <c r="N7" s="7">
        <v>23</v>
      </c>
      <c r="O7" s="17">
        <f t="shared" si="2"/>
        <v>0.92592592592592593</v>
      </c>
      <c r="P7" s="17">
        <f t="shared" si="0"/>
        <v>1.075</v>
      </c>
      <c r="Q7" s="17">
        <f t="shared" si="1"/>
        <v>0.89499999999999991</v>
      </c>
      <c r="R7" s="17">
        <f t="shared" si="3"/>
        <v>1</v>
      </c>
      <c r="S7" s="7">
        <v>0.65</v>
      </c>
      <c r="T7" s="17">
        <v>0.9</v>
      </c>
      <c r="U7" s="17">
        <f t="shared" si="4"/>
        <v>11.986473958333333</v>
      </c>
    </row>
    <row r="8" spans="1:21" x14ac:dyDescent="0.35">
      <c r="A8" s="33"/>
      <c r="B8" s="47"/>
      <c r="C8" s="35" t="s">
        <v>15</v>
      </c>
      <c r="D8" s="6">
        <v>15</v>
      </c>
      <c r="E8" s="6">
        <v>110</v>
      </c>
      <c r="F8" s="6">
        <f>E8-E7</f>
        <v>60</v>
      </c>
      <c r="G8" s="6">
        <v>0</v>
      </c>
      <c r="H8" s="6" t="s">
        <v>102</v>
      </c>
      <c r="I8" s="18" t="s">
        <v>103</v>
      </c>
      <c r="L8" s="47"/>
      <c r="M8" s="35" t="s">
        <v>15</v>
      </c>
      <c r="N8" s="6">
        <v>23</v>
      </c>
      <c r="O8" s="18">
        <f t="shared" si="2"/>
        <v>1.6666666666666667</v>
      </c>
      <c r="P8" s="18">
        <f t="shared" si="0"/>
        <v>0.89500000000000002</v>
      </c>
      <c r="Q8" s="18">
        <f t="shared" si="1"/>
        <v>0.89499999999999991</v>
      </c>
      <c r="R8" s="18">
        <f t="shared" si="3"/>
        <v>1</v>
      </c>
      <c r="S8" s="6">
        <v>0.65</v>
      </c>
      <c r="T8" s="18">
        <v>0.9</v>
      </c>
      <c r="U8" s="18">
        <f t="shared" si="4"/>
        <v>17.962985625000002</v>
      </c>
    </row>
    <row r="9" spans="1:21" x14ac:dyDescent="0.35">
      <c r="A9" s="33"/>
      <c r="B9" s="47">
        <v>3</v>
      </c>
      <c r="C9" s="34" t="s">
        <v>14</v>
      </c>
      <c r="D9" s="7">
        <v>23</v>
      </c>
      <c r="E9" s="7">
        <v>50</v>
      </c>
      <c r="F9" s="7">
        <f>E10-E9</f>
        <v>60</v>
      </c>
      <c r="G9" s="7">
        <v>0</v>
      </c>
      <c r="H9" s="7" t="s">
        <v>102</v>
      </c>
      <c r="I9" s="17" t="s">
        <v>103</v>
      </c>
      <c r="L9" s="47">
        <v>3</v>
      </c>
      <c r="M9" s="34" t="s">
        <v>14</v>
      </c>
      <c r="N9" s="7">
        <v>23</v>
      </c>
      <c r="O9" s="17">
        <f t="shared" si="2"/>
        <v>1.0869565217391304</v>
      </c>
      <c r="P9" s="17">
        <f t="shared" si="0"/>
        <v>1.075</v>
      </c>
      <c r="Q9" s="17">
        <f t="shared" si="1"/>
        <v>0.89499999999999991</v>
      </c>
      <c r="R9" s="17">
        <f t="shared" si="3"/>
        <v>1</v>
      </c>
      <c r="S9" s="7">
        <v>0.65</v>
      </c>
      <c r="T9" s="17">
        <v>0.9</v>
      </c>
      <c r="U9" s="17">
        <f t="shared" si="4"/>
        <v>14.071078125</v>
      </c>
    </row>
    <row r="10" spans="1:21" x14ac:dyDescent="0.35">
      <c r="A10" s="33"/>
      <c r="B10" s="47"/>
      <c r="C10" s="35" t="s">
        <v>15</v>
      </c>
      <c r="D10" s="6">
        <v>13</v>
      </c>
      <c r="E10" s="6">
        <v>110</v>
      </c>
      <c r="F10" s="6">
        <f>E10-E9</f>
        <v>60</v>
      </c>
      <c r="G10" s="6">
        <v>0</v>
      </c>
      <c r="H10" s="6" t="s">
        <v>102</v>
      </c>
      <c r="I10" s="18" t="s">
        <v>103</v>
      </c>
      <c r="L10" s="47"/>
      <c r="M10" s="35" t="s">
        <v>15</v>
      </c>
      <c r="N10" s="6">
        <v>23</v>
      </c>
      <c r="O10" s="18">
        <f t="shared" si="2"/>
        <v>1.9230769230769231</v>
      </c>
      <c r="P10" s="18">
        <f t="shared" si="0"/>
        <v>0.89500000000000002</v>
      </c>
      <c r="Q10" s="18">
        <f t="shared" si="1"/>
        <v>0.89499999999999991</v>
      </c>
      <c r="R10" s="18">
        <f t="shared" si="3"/>
        <v>1</v>
      </c>
      <c r="S10" s="6">
        <v>0.65</v>
      </c>
      <c r="T10" s="18">
        <v>0.9</v>
      </c>
      <c r="U10" s="18">
        <f t="shared" si="4"/>
        <v>20.726521875000003</v>
      </c>
    </row>
    <row r="11" spans="1:21" x14ac:dyDescent="0.35">
      <c r="A11" s="33"/>
      <c r="B11" s="47">
        <v>4</v>
      </c>
      <c r="C11" s="34" t="s">
        <v>14</v>
      </c>
      <c r="D11" s="7">
        <v>27</v>
      </c>
      <c r="E11" s="7">
        <v>50</v>
      </c>
      <c r="F11" s="7">
        <f>E12-E11</f>
        <v>60</v>
      </c>
      <c r="G11" s="7">
        <v>0</v>
      </c>
      <c r="H11" s="7" t="s">
        <v>102</v>
      </c>
      <c r="I11" s="17" t="s">
        <v>103</v>
      </c>
      <c r="L11" s="47">
        <v>4</v>
      </c>
      <c r="M11" s="34" t="s">
        <v>14</v>
      </c>
      <c r="N11" s="7">
        <v>23</v>
      </c>
      <c r="O11" s="17">
        <f t="shared" si="2"/>
        <v>0.92592592592592593</v>
      </c>
      <c r="P11" s="17">
        <f t="shared" si="0"/>
        <v>1.075</v>
      </c>
      <c r="Q11" s="17">
        <f t="shared" si="1"/>
        <v>0.89499999999999991</v>
      </c>
      <c r="R11" s="17">
        <f t="shared" si="3"/>
        <v>1</v>
      </c>
      <c r="S11" s="7">
        <v>0.65</v>
      </c>
      <c r="T11" s="17">
        <v>0.9</v>
      </c>
      <c r="U11" s="17">
        <f t="shared" si="4"/>
        <v>11.986473958333333</v>
      </c>
    </row>
    <row r="12" spans="1:21" x14ac:dyDescent="0.35">
      <c r="A12" s="33"/>
      <c r="B12" s="47"/>
      <c r="C12" s="35" t="s">
        <v>15</v>
      </c>
      <c r="D12" s="6">
        <v>15</v>
      </c>
      <c r="E12" s="6">
        <v>110</v>
      </c>
      <c r="F12" s="6">
        <f>E12-E11</f>
        <v>60</v>
      </c>
      <c r="G12" s="6">
        <v>0</v>
      </c>
      <c r="H12" s="6" t="s">
        <v>102</v>
      </c>
      <c r="I12" s="18" t="s">
        <v>103</v>
      </c>
      <c r="L12" s="47"/>
      <c r="M12" s="35" t="s">
        <v>15</v>
      </c>
      <c r="N12" s="6">
        <v>23</v>
      </c>
      <c r="O12" s="18">
        <f t="shared" si="2"/>
        <v>1.6666666666666667</v>
      </c>
      <c r="P12" s="18">
        <f t="shared" si="0"/>
        <v>0.89500000000000002</v>
      </c>
      <c r="Q12" s="18">
        <f t="shared" si="1"/>
        <v>0.89499999999999991</v>
      </c>
      <c r="R12" s="18">
        <f t="shared" si="3"/>
        <v>1</v>
      </c>
      <c r="S12" s="6">
        <v>0.65</v>
      </c>
      <c r="T12" s="18">
        <v>0.9</v>
      </c>
      <c r="U12" s="18">
        <f t="shared" si="4"/>
        <v>17.962985625000002</v>
      </c>
    </row>
    <row r="13" spans="1:21" x14ac:dyDescent="0.35">
      <c r="A13" s="33"/>
      <c r="B13" s="47">
        <v>5</v>
      </c>
      <c r="C13" s="34" t="s">
        <v>14</v>
      </c>
      <c r="D13" s="7">
        <v>25</v>
      </c>
      <c r="E13" s="7">
        <v>50</v>
      </c>
      <c r="F13" s="7">
        <f>E14-E13</f>
        <v>60</v>
      </c>
      <c r="G13" s="7">
        <v>0</v>
      </c>
      <c r="H13" s="7" t="s">
        <v>102</v>
      </c>
      <c r="I13" s="17" t="s">
        <v>103</v>
      </c>
      <c r="L13" s="47">
        <v>5</v>
      </c>
      <c r="M13" s="34" t="s">
        <v>14</v>
      </c>
      <c r="N13" s="7">
        <v>23</v>
      </c>
      <c r="O13" s="17">
        <f t="shared" si="2"/>
        <v>1</v>
      </c>
      <c r="P13" s="17">
        <f t="shared" si="0"/>
        <v>1.075</v>
      </c>
      <c r="Q13" s="17">
        <f t="shared" si="1"/>
        <v>0.89499999999999991</v>
      </c>
      <c r="R13" s="17">
        <f t="shared" si="3"/>
        <v>1</v>
      </c>
      <c r="S13" s="7">
        <v>0.65</v>
      </c>
      <c r="T13" s="17">
        <v>0.9</v>
      </c>
      <c r="U13" s="17">
        <f t="shared" si="4"/>
        <v>12.945391874999999</v>
      </c>
    </row>
    <row r="14" spans="1:21" x14ac:dyDescent="0.35">
      <c r="A14" s="33"/>
      <c r="B14" s="47"/>
      <c r="C14" s="35" t="s">
        <v>15</v>
      </c>
      <c r="D14" s="6">
        <v>15</v>
      </c>
      <c r="E14" s="6">
        <v>110</v>
      </c>
      <c r="F14" s="6">
        <f>E14-E13</f>
        <v>60</v>
      </c>
      <c r="G14" s="6">
        <v>0</v>
      </c>
      <c r="H14" s="6" t="s">
        <v>102</v>
      </c>
      <c r="I14" s="18" t="s">
        <v>103</v>
      </c>
      <c r="L14" s="47"/>
      <c r="M14" s="35" t="s">
        <v>15</v>
      </c>
      <c r="N14" s="6">
        <v>23</v>
      </c>
      <c r="O14" s="18">
        <f t="shared" si="2"/>
        <v>1.6666666666666667</v>
      </c>
      <c r="P14" s="18">
        <f t="shared" si="0"/>
        <v>0.89500000000000002</v>
      </c>
      <c r="Q14" s="18">
        <f t="shared" si="1"/>
        <v>0.89499999999999991</v>
      </c>
      <c r="R14" s="18">
        <f t="shared" si="3"/>
        <v>1</v>
      </c>
      <c r="S14" s="6">
        <v>0.65</v>
      </c>
      <c r="T14" s="18">
        <v>0.9</v>
      </c>
      <c r="U14" s="18">
        <f t="shared" si="4"/>
        <v>17.962985625000002</v>
      </c>
    </row>
    <row r="15" spans="1:21" x14ac:dyDescent="0.35">
      <c r="A15" s="33"/>
      <c r="B15" s="47">
        <v>6</v>
      </c>
      <c r="C15" s="34" t="s">
        <v>14</v>
      </c>
      <c r="D15" s="7">
        <v>27</v>
      </c>
      <c r="E15" s="7">
        <v>50</v>
      </c>
      <c r="F15" s="7">
        <f>E16-E15</f>
        <v>60</v>
      </c>
      <c r="G15" s="7">
        <v>0</v>
      </c>
      <c r="H15" s="7" t="s">
        <v>102</v>
      </c>
      <c r="I15" s="17" t="s">
        <v>103</v>
      </c>
      <c r="L15" s="47">
        <v>6</v>
      </c>
      <c r="M15" s="34" t="s">
        <v>14</v>
      </c>
      <c r="N15" s="7">
        <v>23</v>
      </c>
      <c r="O15" s="17">
        <f t="shared" si="2"/>
        <v>0.92592592592592593</v>
      </c>
      <c r="P15" s="17">
        <f t="shared" si="0"/>
        <v>1.075</v>
      </c>
      <c r="Q15" s="17">
        <f t="shared" si="1"/>
        <v>0.89499999999999991</v>
      </c>
      <c r="R15" s="17">
        <f t="shared" si="3"/>
        <v>1</v>
      </c>
      <c r="S15" s="7">
        <v>0.65</v>
      </c>
      <c r="T15" s="17">
        <v>0.9</v>
      </c>
      <c r="U15" s="17">
        <f t="shared" si="4"/>
        <v>11.986473958333333</v>
      </c>
    </row>
    <row r="16" spans="1:21" x14ac:dyDescent="0.35">
      <c r="A16" s="33"/>
      <c r="B16" s="47"/>
      <c r="C16" s="35" t="s">
        <v>15</v>
      </c>
      <c r="D16" s="6">
        <v>16</v>
      </c>
      <c r="E16" s="6">
        <v>110</v>
      </c>
      <c r="F16" s="6">
        <f>E16-E15</f>
        <v>60</v>
      </c>
      <c r="G16" s="6">
        <v>0</v>
      </c>
      <c r="H16" s="6" t="s">
        <v>102</v>
      </c>
      <c r="I16" s="18" t="s">
        <v>103</v>
      </c>
      <c r="L16" s="47"/>
      <c r="M16" s="35" t="s">
        <v>15</v>
      </c>
      <c r="N16" s="6">
        <v>23</v>
      </c>
      <c r="O16" s="18">
        <f t="shared" si="2"/>
        <v>1.5625</v>
      </c>
      <c r="P16" s="18">
        <f t="shared" si="0"/>
        <v>0.89500000000000002</v>
      </c>
      <c r="Q16" s="18">
        <f t="shared" si="1"/>
        <v>0.89499999999999991</v>
      </c>
      <c r="R16" s="18">
        <f t="shared" si="3"/>
        <v>1</v>
      </c>
      <c r="S16" s="6">
        <v>0.65</v>
      </c>
      <c r="T16" s="18">
        <v>0.9</v>
      </c>
      <c r="U16" s="18">
        <f t="shared" si="4"/>
        <v>16.840299023437499</v>
      </c>
    </row>
    <row r="17" spans="1:21" x14ac:dyDescent="0.35">
      <c r="B17" s="47">
        <v>7</v>
      </c>
      <c r="C17" s="34" t="s">
        <v>14</v>
      </c>
      <c r="D17" s="7">
        <v>23</v>
      </c>
      <c r="E17" s="7">
        <v>50</v>
      </c>
      <c r="F17" s="7">
        <f>E18-E17</f>
        <v>60</v>
      </c>
      <c r="G17" s="7">
        <v>0</v>
      </c>
      <c r="H17" s="7" t="s">
        <v>102</v>
      </c>
      <c r="I17" s="17" t="s">
        <v>103</v>
      </c>
      <c r="L17" s="47">
        <v>7</v>
      </c>
      <c r="M17" s="34" t="s">
        <v>14</v>
      </c>
      <c r="N17" s="7">
        <v>23</v>
      </c>
      <c r="O17" s="17">
        <f t="shared" si="2"/>
        <v>1.0869565217391304</v>
      </c>
      <c r="P17" s="17">
        <f t="shared" si="0"/>
        <v>1.075</v>
      </c>
      <c r="Q17" s="17">
        <f t="shared" si="1"/>
        <v>0.89499999999999991</v>
      </c>
      <c r="R17" s="17">
        <f t="shared" si="3"/>
        <v>1</v>
      </c>
      <c r="S17" s="7">
        <v>0.65</v>
      </c>
      <c r="T17" s="17">
        <v>0.9</v>
      </c>
      <c r="U17" s="17">
        <f t="shared" si="4"/>
        <v>14.071078125</v>
      </c>
    </row>
    <row r="18" spans="1:21" x14ac:dyDescent="0.35">
      <c r="B18" s="47"/>
      <c r="C18" s="35" t="s">
        <v>15</v>
      </c>
      <c r="D18" s="6">
        <v>14</v>
      </c>
      <c r="E18" s="6">
        <v>110</v>
      </c>
      <c r="F18" s="6">
        <f>E18-E17</f>
        <v>60</v>
      </c>
      <c r="G18" s="6">
        <v>0</v>
      </c>
      <c r="H18" s="6" t="s">
        <v>102</v>
      </c>
      <c r="I18" s="18" t="s">
        <v>103</v>
      </c>
      <c r="L18" s="47"/>
      <c r="M18" s="35" t="s">
        <v>15</v>
      </c>
      <c r="N18" s="6">
        <v>23</v>
      </c>
      <c r="O18" s="18">
        <f t="shared" si="2"/>
        <v>1.7857142857142858</v>
      </c>
      <c r="P18" s="18">
        <f t="shared" si="0"/>
        <v>0.89500000000000002</v>
      </c>
      <c r="Q18" s="18">
        <f t="shared" si="1"/>
        <v>0.89499999999999991</v>
      </c>
      <c r="R18" s="18">
        <f t="shared" si="3"/>
        <v>1</v>
      </c>
      <c r="S18" s="6">
        <v>0.65</v>
      </c>
      <c r="T18" s="18">
        <v>0.9</v>
      </c>
      <c r="U18" s="18">
        <f t="shared" si="4"/>
        <v>19.246056026785713</v>
      </c>
    </row>
    <row r="19" spans="1:21" x14ac:dyDescent="0.35">
      <c r="B19" s="47">
        <v>8</v>
      </c>
      <c r="C19" s="34" t="s">
        <v>14</v>
      </c>
      <c r="D19" s="7">
        <v>24</v>
      </c>
      <c r="E19" s="7">
        <v>50</v>
      </c>
      <c r="F19" s="7">
        <f>E20-E19</f>
        <v>60</v>
      </c>
      <c r="G19" s="7">
        <v>0</v>
      </c>
      <c r="H19" s="7" t="s">
        <v>102</v>
      </c>
      <c r="I19" s="17" t="s">
        <v>103</v>
      </c>
      <c r="L19" s="47">
        <v>8</v>
      </c>
      <c r="M19" s="34" t="s">
        <v>14</v>
      </c>
      <c r="N19" s="7">
        <v>23</v>
      </c>
      <c r="O19" s="17">
        <f t="shared" si="2"/>
        <v>1.0416666666666667</v>
      </c>
      <c r="P19" s="17">
        <f t="shared" si="0"/>
        <v>1.075</v>
      </c>
      <c r="Q19" s="17">
        <f t="shared" si="1"/>
        <v>0.89499999999999991</v>
      </c>
      <c r="R19" s="17">
        <f t="shared" si="3"/>
        <v>1</v>
      </c>
      <c r="S19" s="7">
        <v>0.65</v>
      </c>
      <c r="T19" s="17">
        <v>0.9</v>
      </c>
      <c r="U19" s="17">
        <f t="shared" si="4"/>
        <v>13.484783203125</v>
      </c>
    </row>
    <row r="20" spans="1:21" x14ac:dyDescent="0.35">
      <c r="B20" s="47"/>
      <c r="C20" s="35" t="s">
        <v>15</v>
      </c>
      <c r="D20" s="6">
        <v>14</v>
      </c>
      <c r="E20" s="6">
        <v>110</v>
      </c>
      <c r="F20" s="6">
        <f>E20-E19</f>
        <v>60</v>
      </c>
      <c r="G20" s="6">
        <v>0</v>
      </c>
      <c r="H20" s="6" t="s">
        <v>102</v>
      </c>
      <c r="I20" s="18" t="s">
        <v>103</v>
      </c>
      <c r="L20" s="47"/>
      <c r="M20" s="35" t="s">
        <v>15</v>
      </c>
      <c r="N20" s="6">
        <v>23</v>
      </c>
      <c r="O20" s="18">
        <f t="shared" si="2"/>
        <v>1.7857142857142858</v>
      </c>
      <c r="P20" s="18">
        <f t="shared" si="0"/>
        <v>0.89500000000000002</v>
      </c>
      <c r="Q20" s="18">
        <f t="shared" si="1"/>
        <v>0.89499999999999991</v>
      </c>
      <c r="R20" s="18">
        <f t="shared" si="3"/>
        <v>1</v>
      </c>
      <c r="S20" s="6">
        <v>0.65</v>
      </c>
      <c r="T20" s="18">
        <v>0.9</v>
      </c>
      <c r="U20" s="18">
        <f t="shared" si="4"/>
        <v>19.246056026785713</v>
      </c>
    </row>
    <row r="21" spans="1:21" x14ac:dyDescent="0.35">
      <c r="B21" s="47">
        <v>9</v>
      </c>
      <c r="C21" s="34" t="s">
        <v>14</v>
      </c>
      <c r="D21" s="7">
        <v>23</v>
      </c>
      <c r="E21" s="7">
        <v>50</v>
      </c>
      <c r="F21" s="7">
        <f>E22-E21</f>
        <v>60</v>
      </c>
      <c r="G21" s="7">
        <v>0</v>
      </c>
      <c r="H21" s="7" t="s">
        <v>102</v>
      </c>
      <c r="I21" s="17" t="s">
        <v>103</v>
      </c>
      <c r="L21" s="47">
        <v>9</v>
      </c>
      <c r="M21" s="34" t="s">
        <v>14</v>
      </c>
      <c r="N21" s="7">
        <v>23</v>
      </c>
      <c r="O21" s="17">
        <f t="shared" si="2"/>
        <v>1.0869565217391304</v>
      </c>
      <c r="P21" s="17">
        <f t="shared" si="0"/>
        <v>1.075</v>
      </c>
      <c r="Q21" s="17">
        <f t="shared" si="1"/>
        <v>0.89499999999999991</v>
      </c>
      <c r="R21" s="17">
        <f t="shared" si="3"/>
        <v>1</v>
      </c>
      <c r="S21" s="7">
        <v>0.65</v>
      </c>
      <c r="T21" s="17">
        <v>0.9</v>
      </c>
      <c r="U21" s="17">
        <f t="shared" si="4"/>
        <v>14.071078125</v>
      </c>
    </row>
    <row r="22" spans="1:21" x14ac:dyDescent="0.35">
      <c r="B22" s="47"/>
      <c r="C22" s="35" t="s">
        <v>15</v>
      </c>
      <c r="D22" s="6">
        <v>15</v>
      </c>
      <c r="E22" s="6">
        <v>110</v>
      </c>
      <c r="F22" s="6">
        <f>E22-E21</f>
        <v>60</v>
      </c>
      <c r="G22" s="6">
        <v>0</v>
      </c>
      <c r="H22" s="6" t="s">
        <v>102</v>
      </c>
      <c r="I22" s="18" t="s">
        <v>103</v>
      </c>
      <c r="L22" s="47"/>
      <c r="M22" s="35" t="s">
        <v>15</v>
      </c>
      <c r="N22" s="6">
        <v>23</v>
      </c>
      <c r="O22" s="18">
        <f t="shared" si="2"/>
        <v>1.6666666666666667</v>
      </c>
      <c r="P22" s="18">
        <f t="shared" si="0"/>
        <v>0.89500000000000002</v>
      </c>
      <c r="Q22" s="18">
        <f t="shared" si="1"/>
        <v>0.89499999999999991</v>
      </c>
      <c r="R22" s="18">
        <f t="shared" si="3"/>
        <v>1</v>
      </c>
      <c r="S22" s="6">
        <v>0.65</v>
      </c>
      <c r="T22" s="18">
        <v>0.9</v>
      </c>
      <c r="U22" s="18">
        <f t="shared" si="4"/>
        <v>17.962985625000002</v>
      </c>
    </row>
    <row r="23" spans="1:21" x14ac:dyDescent="0.35">
      <c r="B23" s="47">
        <v>10</v>
      </c>
      <c r="C23" s="34" t="s">
        <v>14</v>
      </c>
      <c r="D23" s="7">
        <v>23</v>
      </c>
      <c r="E23" s="7">
        <v>50</v>
      </c>
      <c r="F23" s="7">
        <f>E24-E23</f>
        <v>60</v>
      </c>
      <c r="G23" s="7">
        <v>0</v>
      </c>
      <c r="H23" s="7" t="s">
        <v>102</v>
      </c>
      <c r="I23" s="17" t="s">
        <v>103</v>
      </c>
      <c r="L23" s="47">
        <v>10</v>
      </c>
      <c r="M23" s="34" t="s">
        <v>14</v>
      </c>
      <c r="N23" s="7">
        <v>23</v>
      </c>
      <c r="O23" s="17">
        <f t="shared" si="2"/>
        <v>1.0869565217391304</v>
      </c>
      <c r="P23" s="17">
        <f t="shared" si="0"/>
        <v>1.075</v>
      </c>
      <c r="Q23" s="17">
        <f t="shared" si="1"/>
        <v>0.89499999999999991</v>
      </c>
      <c r="R23" s="17">
        <f t="shared" si="3"/>
        <v>1</v>
      </c>
      <c r="S23" s="7">
        <v>0.65</v>
      </c>
      <c r="T23" s="17">
        <v>0.9</v>
      </c>
      <c r="U23" s="17">
        <f t="shared" si="4"/>
        <v>14.071078125</v>
      </c>
    </row>
    <row r="24" spans="1:21" x14ac:dyDescent="0.35">
      <c r="B24" s="47"/>
      <c r="C24" s="35" t="s">
        <v>15</v>
      </c>
      <c r="D24" s="6">
        <v>13</v>
      </c>
      <c r="E24" s="6">
        <v>110</v>
      </c>
      <c r="F24" s="6">
        <f>E24-E23</f>
        <v>60</v>
      </c>
      <c r="G24" s="6">
        <v>0</v>
      </c>
      <c r="H24" s="6" t="s">
        <v>102</v>
      </c>
      <c r="I24" s="18" t="s">
        <v>103</v>
      </c>
      <c r="L24" s="47"/>
      <c r="M24" s="35" t="s">
        <v>15</v>
      </c>
      <c r="N24" s="6">
        <v>23</v>
      </c>
      <c r="O24" s="18">
        <f t="shared" si="2"/>
        <v>1.9230769230769231</v>
      </c>
      <c r="P24" s="18">
        <f t="shared" si="0"/>
        <v>0.89500000000000002</v>
      </c>
      <c r="Q24" s="18">
        <f t="shared" si="1"/>
        <v>0.89499999999999991</v>
      </c>
      <c r="R24" s="18">
        <f t="shared" si="3"/>
        <v>1</v>
      </c>
      <c r="S24" s="6">
        <v>0.65</v>
      </c>
      <c r="T24" s="18">
        <v>0.9</v>
      </c>
      <c r="U24" s="18">
        <f t="shared" si="4"/>
        <v>20.726521875000003</v>
      </c>
    </row>
    <row r="25" spans="1:21" x14ac:dyDescent="0.35">
      <c r="B25" s="47">
        <v>11</v>
      </c>
      <c r="C25" s="34" t="s">
        <v>14</v>
      </c>
      <c r="D25" s="7">
        <v>24</v>
      </c>
      <c r="E25" s="7">
        <v>50</v>
      </c>
      <c r="F25" s="7">
        <f>E26-E25</f>
        <v>60</v>
      </c>
      <c r="G25" s="7">
        <v>0</v>
      </c>
      <c r="H25" s="7" t="s">
        <v>102</v>
      </c>
      <c r="I25" s="17" t="s">
        <v>103</v>
      </c>
      <c r="L25" s="47">
        <v>11</v>
      </c>
      <c r="M25" s="34" t="s">
        <v>14</v>
      </c>
      <c r="N25" s="7">
        <v>23</v>
      </c>
      <c r="O25" s="17">
        <f t="shared" si="2"/>
        <v>1.0416666666666667</v>
      </c>
      <c r="P25" s="17">
        <f t="shared" si="0"/>
        <v>1.075</v>
      </c>
      <c r="Q25" s="17">
        <f t="shared" si="1"/>
        <v>0.89499999999999991</v>
      </c>
      <c r="R25" s="17">
        <f t="shared" si="3"/>
        <v>1</v>
      </c>
      <c r="S25" s="7">
        <v>0.65</v>
      </c>
      <c r="T25" s="17">
        <v>0.9</v>
      </c>
      <c r="U25" s="17">
        <f t="shared" si="4"/>
        <v>13.484783203125</v>
      </c>
    </row>
    <row r="26" spans="1:21" x14ac:dyDescent="0.35">
      <c r="B26" s="47"/>
      <c r="C26" s="35" t="s">
        <v>15</v>
      </c>
      <c r="D26" s="6">
        <v>12</v>
      </c>
      <c r="E26" s="6">
        <v>110</v>
      </c>
      <c r="F26" s="6">
        <f>E26-E25</f>
        <v>60</v>
      </c>
      <c r="G26" s="6">
        <v>0</v>
      </c>
      <c r="H26" s="6" t="s">
        <v>102</v>
      </c>
      <c r="I26" s="18" t="s">
        <v>103</v>
      </c>
      <c r="L26" s="47"/>
      <c r="M26" s="35" t="s">
        <v>15</v>
      </c>
      <c r="N26" s="6">
        <v>23</v>
      </c>
      <c r="O26" s="18">
        <f t="shared" si="2"/>
        <v>2.0833333333333335</v>
      </c>
      <c r="P26" s="18">
        <f t="shared" si="0"/>
        <v>0.89500000000000002</v>
      </c>
      <c r="Q26" s="18">
        <f t="shared" si="1"/>
        <v>0.89499999999999991</v>
      </c>
      <c r="R26" s="18">
        <f>1-(0.0032*G26)</f>
        <v>1</v>
      </c>
      <c r="S26" s="6">
        <v>0.65</v>
      </c>
      <c r="T26" s="18">
        <v>0.9</v>
      </c>
      <c r="U26" s="18">
        <f t="shared" si="4"/>
        <v>22.453732031250002</v>
      </c>
    </row>
    <row r="27" spans="1:21" s="9" customFormat="1" ht="26" x14ac:dyDescent="0.35">
      <c r="A27" s="15"/>
      <c r="F27" s="9" t="s">
        <v>99</v>
      </c>
      <c r="H27" s="9" t="s">
        <v>100</v>
      </c>
      <c r="N27" s="9">
        <v>23</v>
      </c>
      <c r="O27" s="9" t="s">
        <v>92</v>
      </c>
      <c r="P27" s="9" t="s">
        <v>101</v>
      </c>
      <c r="Q27" s="9" t="s">
        <v>91</v>
      </c>
      <c r="R27" s="9" t="s">
        <v>93</v>
      </c>
      <c r="S27" s="9" t="s">
        <v>95</v>
      </c>
      <c r="T27" s="9" t="s">
        <v>96</v>
      </c>
    </row>
    <row r="28" spans="1:21" ht="26" x14ac:dyDescent="0.35">
      <c r="S28" s="9" t="s">
        <v>100</v>
      </c>
    </row>
    <row r="29" spans="1:21" x14ac:dyDescent="0.35">
      <c r="B29" s="11" t="s">
        <v>0</v>
      </c>
      <c r="C29" s="11" t="s">
        <v>97</v>
      </c>
      <c r="D29" s="11" t="s">
        <v>98</v>
      </c>
    </row>
    <row r="30" spans="1:21" x14ac:dyDescent="0.35">
      <c r="B30" s="16">
        <v>1</v>
      </c>
      <c r="C30" s="16">
        <v>171</v>
      </c>
      <c r="D30" s="16">
        <v>63</v>
      </c>
    </row>
    <row r="31" spans="1:21" x14ac:dyDescent="0.35">
      <c r="B31" s="16">
        <v>2</v>
      </c>
      <c r="C31" s="16">
        <v>175</v>
      </c>
      <c r="D31" s="16">
        <v>70</v>
      </c>
    </row>
    <row r="32" spans="1:21" x14ac:dyDescent="0.35">
      <c r="B32" s="16">
        <v>3</v>
      </c>
      <c r="C32" s="16">
        <v>168</v>
      </c>
      <c r="D32" s="16">
        <v>60</v>
      </c>
    </row>
    <row r="33" spans="1:20" ht="13.5" thickBot="1" x14ac:dyDescent="0.4">
      <c r="A33" s="33"/>
      <c r="B33" s="16">
        <v>4</v>
      </c>
      <c r="C33" s="16">
        <v>177</v>
      </c>
      <c r="D33" s="16">
        <v>68</v>
      </c>
    </row>
    <row r="34" spans="1:20" x14ac:dyDescent="0.35">
      <c r="A34" s="33"/>
      <c r="B34" s="16">
        <v>5</v>
      </c>
      <c r="C34" s="16">
        <v>171</v>
      </c>
      <c r="D34" s="16">
        <v>60</v>
      </c>
      <c r="M34" s="36"/>
      <c r="N34" s="37"/>
      <c r="O34" s="37"/>
      <c r="P34" s="37"/>
      <c r="Q34" s="37"/>
      <c r="R34" s="37"/>
      <c r="S34" s="37"/>
      <c r="T34" s="38"/>
    </row>
    <row r="35" spans="1:20" x14ac:dyDescent="0.35">
      <c r="A35" s="33"/>
      <c r="B35" s="16">
        <v>6</v>
      </c>
      <c r="C35" s="16">
        <v>175</v>
      </c>
      <c r="D35" s="16">
        <v>61</v>
      </c>
      <c r="M35" s="39"/>
      <c r="N35" s="4" t="s">
        <v>22</v>
      </c>
      <c r="T35" s="40"/>
    </row>
    <row r="36" spans="1:20" x14ac:dyDescent="0.35">
      <c r="A36" s="33"/>
      <c r="B36" s="16">
        <v>7</v>
      </c>
      <c r="C36" s="16">
        <v>170</v>
      </c>
      <c r="D36" s="16">
        <v>63</v>
      </c>
      <c r="M36" s="39"/>
      <c r="N36" s="47" t="s">
        <v>0</v>
      </c>
      <c r="O36" s="50" t="s">
        <v>17</v>
      </c>
      <c r="P36" s="48" t="s">
        <v>18</v>
      </c>
      <c r="Q36" s="49"/>
      <c r="R36" s="48" t="s">
        <v>19</v>
      </c>
      <c r="S36" s="49"/>
      <c r="T36" s="40"/>
    </row>
    <row r="37" spans="1:20" x14ac:dyDescent="0.35">
      <c r="A37" s="33"/>
      <c r="B37" s="16">
        <v>8</v>
      </c>
      <c r="C37" s="16">
        <v>172</v>
      </c>
      <c r="D37" s="16">
        <v>67</v>
      </c>
      <c r="M37" s="39"/>
      <c r="N37" s="47"/>
      <c r="O37" s="51"/>
      <c r="P37" s="5" t="s">
        <v>14</v>
      </c>
      <c r="Q37" s="5" t="s">
        <v>15</v>
      </c>
      <c r="R37" s="5" t="s">
        <v>14</v>
      </c>
      <c r="S37" s="5" t="s">
        <v>15</v>
      </c>
      <c r="T37" s="40"/>
    </row>
    <row r="38" spans="1:20" x14ac:dyDescent="0.35">
      <c r="A38" s="33"/>
      <c r="B38" s="16">
        <v>9</v>
      </c>
      <c r="C38" s="16">
        <v>170</v>
      </c>
      <c r="D38" s="16">
        <v>65</v>
      </c>
      <c r="M38" s="39"/>
      <c r="N38" s="5">
        <v>1</v>
      </c>
      <c r="O38" s="5">
        <v>20</v>
      </c>
      <c r="P38" s="19">
        <f>U5</f>
        <v>12.945391874999999</v>
      </c>
      <c r="Q38" s="19">
        <f>U6</f>
        <v>15.849693198529414</v>
      </c>
      <c r="R38" s="19">
        <f>O38/P38</f>
        <v>1.54495129951406</v>
      </c>
      <c r="S38" s="19">
        <f>O38/Q38</f>
        <v>1.2618540781505894</v>
      </c>
      <c r="T38" s="40"/>
    </row>
    <row r="39" spans="1:20" x14ac:dyDescent="0.35">
      <c r="A39" s="33"/>
      <c r="B39" s="16">
        <v>10</v>
      </c>
      <c r="C39" s="16">
        <v>165</v>
      </c>
      <c r="D39" s="16">
        <v>63</v>
      </c>
      <c r="M39" s="39"/>
      <c r="N39" s="5">
        <v>2</v>
      </c>
      <c r="O39" s="5">
        <v>20</v>
      </c>
      <c r="P39" s="19">
        <f>U7</f>
        <v>11.986473958333333</v>
      </c>
      <c r="Q39" s="19">
        <f>U8</f>
        <v>17.962985625000002</v>
      </c>
      <c r="R39" s="19">
        <f t="shared" ref="R39:R48" si="5">O39/P39</f>
        <v>1.6685474034751846</v>
      </c>
      <c r="S39" s="19">
        <f t="shared" ref="S39:S48" si="6">O39/Q39</f>
        <v>1.1134006571916966</v>
      </c>
      <c r="T39" s="40"/>
    </row>
    <row r="40" spans="1:20" x14ac:dyDescent="0.35">
      <c r="A40" s="33"/>
      <c r="B40" s="16">
        <v>11</v>
      </c>
      <c r="C40" s="16">
        <v>168</v>
      </c>
      <c r="D40" s="16">
        <v>61</v>
      </c>
      <c r="M40" s="39"/>
      <c r="N40" s="5">
        <v>3</v>
      </c>
      <c r="O40" s="5">
        <v>20</v>
      </c>
      <c r="P40" s="19">
        <f>U9</f>
        <v>14.071078125</v>
      </c>
      <c r="Q40" s="19">
        <f>U10</f>
        <v>20.726521875000003</v>
      </c>
      <c r="R40" s="19">
        <f t="shared" si="5"/>
        <v>1.4213551955529349</v>
      </c>
      <c r="S40" s="19">
        <f t="shared" si="6"/>
        <v>0.96494723623280365</v>
      </c>
      <c r="T40" s="40"/>
    </row>
    <row r="41" spans="1:20" x14ac:dyDescent="0.35">
      <c r="A41" s="33"/>
      <c r="M41" s="39"/>
      <c r="N41" s="5">
        <v>4</v>
      </c>
      <c r="O41" s="5">
        <v>20</v>
      </c>
      <c r="P41" s="19">
        <f>U11</f>
        <v>11.986473958333333</v>
      </c>
      <c r="Q41" s="19">
        <f>U12</f>
        <v>17.962985625000002</v>
      </c>
      <c r="R41" s="19">
        <f t="shared" si="5"/>
        <v>1.6685474034751846</v>
      </c>
      <c r="S41" s="19">
        <f t="shared" si="6"/>
        <v>1.1134006571916966</v>
      </c>
      <c r="T41" s="40"/>
    </row>
    <row r="42" spans="1:20" x14ac:dyDescent="0.35">
      <c r="A42" s="33"/>
      <c r="M42" s="39"/>
      <c r="N42" s="5">
        <v>5</v>
      </c>
      <c r="O42" s="5">
        <v>20</v>
      </c>
      <c r="P42" s="19">
        <f>U13</f>
        <v>12.945391874999999</v>
      </c>
      <c r="Q42" s="19">
        <f>U14</f>
        <v>17.962985625000002</v>
      </c>
      <c r="R42" s="19">
        <f t="shared" si="5"/>
        <v>1.54495129951406</v>
      </c>
      <c r="S42" s="19">
        <f t="shared" si="6"/>
        <v>1.1134006571916966</v>
      </c>
      <c r="T42" s="40"/>
    </row>
    <row r="43" spans="1:20" x14ac:dyDescent="0.35">
      <c r="A43" s="33"/>
      <c r="M43" s="39"/>
      <c r="N43" s="5">
        <v>6</v>
      </c>
      <c r="O43" s="5">
        <v>20</v>
      </c>
      <c r="P43" s="19">
        <f>U15</f>
        <v>11.986473958333333</v>
      </c>
      <c r="Q43" s="19">
        <f>U16</f>
        <v>16.840299023437499</v>
      </c>
      <c r="R43" s="19">
        <f t="shared" si="5"/>
        <v>1.6685474034751846</v>
      </c>
      <c r="S43" s="19">
        <f t="shared" si="6"/>
        <v>1.1876273676711431</v>
      </c>
      <c r="T43" s="40"/>
    </row>
    <row r="44" spans="1:20" x14ac:dyDescent="0.35">
      <c r="A44" s="33"/>
      <c r="M44" s="39"/>
      <c r="N44" s="5">
        <v>7</v>
      </c>
      <c r="O44" s="5">
        <v>20</v>
      </c>
      <c r="P44" s="19">
        <f>U17</f>
        <v>14.071078125</v>
      </c>
      <c r="Q44" s="19">
        <f>U18</f>
        <v>19.246056026785713</v>
      </c>
      <c r="R44" s="19">
        <f t="shared" si="5"/>
        <v>1.4213551955529349</v>
      </c>
      <c r="S44" s="19">
        <f t="shared" si="6"/>
        <v>1.0391739467122503</v>
      </c>
      <c r="T44" s="40"/>
    </row>
    <row r="45" spans="1:20" x14ac:dyDescent="0.35">
      <c r="A45" s="33"/>
      <c r="M45" s="39"/>
      <c r="N45" s="5">
        <v>8</v>
      </c>
      <c r="O45" s="5">
        <v>20</v>
      </c>
      <c r="P45" s="19">
        <f>U19</f>
        <v>13.484783203125</v>
      </c>
      <c r="Q45" s="19">
        <f>U20</f>
        <v>19.246056026785713</v>
      </c>
      <c r="R45" s="19">
        <f t="shared" si="5"/>
        <v>1.4831532475334974</v>
      </c>
      <c r="S45" s="19">
        <f t="shared" si="6"/>
        <v>1.0391739467122503</v>
      </c>
      <c r="T45" s="40"/>
    </row>
    <row r="46" spans="1:20" x14ac:dyDescent="0.35">
      <c r="A46" s="33"/>
      <c r="M46" s="39"/>
      <c r="N46" s="5">
        <v>9</v>
      </c>
      <c r="O46" s="5">
        <v>20</v>
      </c>
      <c r="P46" s="19">
        <f>U21</f>
        <v>14.071078125</v>
      </c>
      <c r="Q46" s="19">
        <f>U22</f>
        <v>17.962985625000002</v>
      </c>
      <c r="R46" s="19">
        <f t="shared" si="5"/>
        <v>1.4213551955529349</v>
      </c>
      <c r="S46" s="19">
        <f t="shared" si="6"/>
        <v>1.1134006571916966</v>
      </c>
      <c r="T46" s="40"/>
    </row>
    <row r="47" spans="1:20" x14ac:dyDescent="0.35">
      <c r="A47" s="33"/>
      <c r="M47" s="39"/>
      <c r="N47" s="5">
        <v>10</v>
      </c>
      <c r="O47" s="5">
        <v>20</v>
      </c>
      <c r="P47" s="19">
        <f>U23</f>
        <v>14.071078125</v>
      </c>
      <c r="Q47" s="19">
        <f>U24</f>
        <v>20.726521875000003</v>
      </c>
      <c r="R47" s="19">
        <f t="shared" si="5"/>
        <v>1.4213551955529349</v>
      </c>
      <c r="S47" s="19">
        <f t="shared" si="6"/>
        <v>0.96494723623280365</v>
      </c>
      <c r="T47" s="40"/>
    </row>
    <row r="48" spans="1:20" x14ac:dyDescent="0.35">
      <c r="A48" s="33"/>
      <c r="M48" s="39"/>
      <c r="N48" s="5">
        <v>11</v>
      </c>
      <c r="O48" s="5">
        <v>20</v>
      </c>
      <c r="P48" s="19">
        <f>U25</f>
        <v>13.484783203125</v>
      </c>
      <c r="Q48" s="19">
        <f>U26</f>
        <v>22.453732031250002</v>
      </c>
      <c r="R48" s="19">
        <f t="shared" si="5"/>
        <v>1.4831532475334974</v>
      </c>
      <c r="S48" s="19">
        <f t="shared" si="6"/>
        <v>0.89072052575335725</v>
      </c>
      <c r="T48" s="40"/>
    </row>
    <row r="49" spans="1:20" x14ac:dyDescent="0.35">
      <c r="M49" s="39"/>
      <c r="N49" s="63" t="s">
        <v>104</v>
      </c>
      <c r="O49" s="46"/>
      <c r="P49" s="20">
        <f>AVERAGE(P38:P48)</f>
        <v>13.191280411931819</v>
      </c>
      <c r="Q49" s="21">
        <f>AVERAGE(Q38:Q48)</f>
        <v>18.812802050617123</v>
      </c>
      <c r="R49" s="20">
        <f>AVERAGE(R38:R48)</f>
        <v>1.5224792806120369</v>
      </c>
      <c r="S49" s="21">
        <f>AVERAGE(S38:S48)</f>
        <v>1.0729133605665442</v>
      </c>
      <c r="T49" s="40"/>
    </row>
    <row r="50" spans="1:20" x14ac:dyDescent="0.35">
      <c r="A50" s="33"/>
      <c r="M50" s="39"/>
    </row>
    <row r="51" spans="1:20" x14ac:dyDescent="0.35">
      <c r="M51" s="39"/>
      <c r="T51" s="40"/>
    </row>
    <row r="52" spans="1:20" ht="13.5" thickBot="1" x14ac:dyDescent="0.4">
      <c r="M52" s="41"/>
      <c r="N52" s="42"/>
      <c r="O52" s="42"/>
      <c r="P52" s="42"/>
      <c r="Q52" s="42"/>
      <c r="R52" s="42"/>
      <c r="S52" s="42"/>
      <c r="T52" s="43"/>
    </row>
  </sheetData>
  <mergeCells count="27">
    <mergeCell ref="L19:L20"/>
    <mergeCell ref="B21:B22"/>
    <mergeCell ref="L21:L22"/>
    <mergeCell ref="P36:Q36"/>
    <mergeCell ref="R36:S36"/>
    <mergeCell ref="B23:B24"/>
    <mergeCell ref="L23:L24"/>
    <mergeCell ref="B25:B26"/>
    <mergeCell ref="L25:L26"/>
    <mergeCell ref="N36:N37"/>
    <mergeCell ref="O36:O37"/>
    <mergeCell ref="N49:O49"/>
    <mergeCell ref="B5:B6"/>
    <mergeCell ref="L5:L6"/>
    <mergeCell ref="B7:B8"/>
    <mergeCell ref="L7:L8"/>
    <mergeCell ref="B9:B10"/>
    <mergeCell ref="L9:L10"/>
    <mergeCell ref="B11:B12"/>
    <mergeCell ref="L11:L12"/>
    <mergeCell ref="B13:B14"/>
    <mergeCell ref="L13:L14"/>
    <mergeCell ref="B15:B16"/>
    <mergeCell ref="L15:L16"/>
    <mergeCell ref="B17:B18"/>
    <mergeCell ref="L17:L18"/>
    <mergeCell ref="B19:B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RWL</vt:lpstr>
      <vt:lpstr>JSI</vt:lpstr>
      <vt:lpstr>JSA</vt:lpstr>
      <vt:lpstr>PERBAIKAN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DRAFTER_03</dc:creator>
  <cp:lastModifiedBy>David Ramadhan</cp:lastModifiedBy>
  <dcterms:created xsi:type="dcterms:W3CDTF">2023-08-08T01:42:19Z</dcterms:created>
  <dcterms:modified xsi:type="dcterms:W3CDTF">2023-09-10T23:04:02Z</dcterms:modified>
</cp:coreProperties>
</file>